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5480" windowHeight="7620"/>
  </bookViews>
  <sheets>
    <sheet name="Status Report" sheetId="1" r:id="rId1"/>
    <sheet name="David" sheetId="2" r:id="rId2"/>
    <sheet name="Edward" sheetId="3" r:id="rId3"/>
    <sheet name="Shaquana" sheetId="4" r:id="rId4"/>
    <sheet name="Jens" sheetId="6" r:id="rId5"/>
    <sheet name="Adam" sheetId="5" r:id="rId6"/>
  </sheets>
  <calcPr calcId="125725"/>
</workbook>
</file>

<file path=xl/calcChain.xml><?xml version="1.0" encoding="utf-8"?>
<calcChain xmlns="http://schemas.openxmlformats.org/spreadsheetml/2006/main">
  <c r="I28" i="1"/>
  <c r="K19"/>
  <c r="K20"/>
  <c r="K21"/>
  <c r="K22"/>
  <c r="K23"/>
  <c r="K24"/>
  <c r="K25"/>
  <c r="K26"/>
  <c r="K27"/>
  <c r="K18"/>
  <c r="J19"/>
  <c r="J20"/>
  <c r="J21"/>
  <c r="J22"/>
  <c r="J23"/>
  <c r="J24"/>
  <c r="J25"/>
  <c r="J26"/>
  <c r="J27"/>
  <c r="J18"/>
  <c r="J28" l="1"/>
  <c r="K28"/>
  <c r="G12" i="5"/>
  <c r="G11"/>
  <c r="G10"/>
  <c r="G9"/>
  <c r="G8"/>
  <c r="G7"/>
  <c r="G6"/>
  <c r="G5"/>
  <c r="G4"/>
  <c r="G3"/>
  <c r="G12" i="6"/>
  <c r="G11"/>
  <c r="G10"/>
  <c r="G9"/>
  <c r="G8"/>
  <c r="G7"/>
  <c r="G6"/>
  <c r="G5"/>
  <c r="G4"/>
  <c r="G3"/>
  <c r="G12" i="4"/>
  <c r="G11"/>
  <c r="G10"/>
  <c r="G9"/>
  <c r="G8"/>
  <c r="G7"/>
  <c r="G6"/>
  <c r="G5"/>
  <c r="G4"/>
  <c r="G3"/>
  <c r="G12" i="3"/>
  <c r="G11"/>
  <c r="G10"/>
  <c r="G9"/>
  <c r="G8"/>
  <c r="G7"/>
  <c r="G6"/>
  <c r="G5"/>
  <c r="G4"/>
  <c r="G3"/>
  <c r="G12" i="2"/>
  <c r="G11"/>
  <c r="G10"/>
  <c r="G9"/>
  <c r="G8"/>
  <c r="G7"/>
  <c r="G6"/>
  <c r="G5"/>
  <c r="G4"/>
  <c r="G3"/>
  <c r="F12"/>
  <c r="K114" i="1"/>
  <c r="J114"/>
  <c r="I114"/>
  <c r="H114"/>
  <c r="G114"/>
  <c r="F114"/>
  <c r="E114"/>
  <c r="D114"/>
  <c r="C114"/>
  <c r="B114"/>
  <c r="L113"/>
  <c r="B15" i="5" s="1"/>
  <c r="L112" i="1"/>
  <c r="B15" i="6" s="1"/>
  <c r="L111" i="1"/>
  <c r="B15" i="4" s="1"/>
  <c r="L110" i="1"/>
  <c r="B15" i="3" s="1"/>
  <c r="L109" i="1"/>
  <c r="B15" i="2" s="1"/>
  <c r="K106" i="1"/>
  <c r="J106"/>
  <c r="I106"/>
  <c r="H106"/>
  <c r="G106"/>
  <c r="F106"/>
  <c r="E106"/>
  <c r="D106"/>
  <c r="C106"/>
  <c r="B106"/>
  <c r="K98"/>
  <c r="J98"/>
  <c r="I98"/>
  <c r="H98"/>
  <c r="G98"/>
  <c r="F98"/>
  <c r="E98"/>
  <c r="D98"/>
  <c r="C98"/>
  <c r="B98"/>
  <c r="K90"/>
  <c r="J90"/>
  <c r="I90"/>
  <c r="H90"/>
  <c r="G90"/>
  <c r="F90"/>
  <c r="E90"/>
  <c r="D90"/>
  <c r="C90"/>
  <c r="B90"/>
  <c r="K82"/>
  <c r="J82"/>
  <c r="I82"/>
  <c r="H82"/>
  <c r="G82"/>
  <c r="F82"/>
  <c r="E82"/>
  <c r="D82"/>
  <c r="C82"/>
  <c r="B82"/>
  <c r="K74"/>
  <c r="K75" s="1"/>
  <c r="J74"/>
  <c r="J75" s="1"/>
  <c r="I74"/>
  <c r="I75" s="1"/>
  <c r="H74"/>
  <c r="H75" s="1"/>
  <c r="G74"/>
  <c r="G75" s="1"/>
  <c r="F74"/>
  <c r="F75" s="1"/>
  <c r="E74"/>
  <c r="E75" s="1"/>
  <c r="D74"/>
  <c r="D75" s="1"/>
  <c r="C74"/>
  <c r="C75" s="1"/>
  <c r="B74"/>
  <c r="B75" s="1"/>
  <c r="K66"/>
  <c r="J66"/>
  <c r="I66"/>
  <c r="H66"/>
  <c r="G66"/>
  <c r="F66"/>
  <c r="E66"/>
  <c r="D66"/>
  <c r="C66"/>
  <c r="B66"/>
  <c r="K58"/>
  <c r="J58"/>
  <c r="I58"/>
  <c r="H58"/>
  <c r="G58"/>
  <c r="F58"/>
  <c r="E58"/>
  <c r="D58"/>
  <c r="C58"/>
  <c r="B58"/>
  <c r="K50"/>
  <c r="J50"/>
  <c r="I50"/>
  <c r="H50"/>
  <c r="G50"/>
  <c r="F50"/>
  <c r="E50"/>
  <c r="D50"/>
  <c r="C50"/>
  <c r="B50"/>
  <c r="K42"/>
  <c r="K43" s="1"/>
  <c r="H42"/>
  <c r="H43" s="1"/>
  <c r="H51" s="1"/>
  <c r="C42"/>
  <c r="C43" s="1"/>
  <c r="D42"/>
  <c r="D43" s="1"/>
  <c r="E42"/>
  <c r="E43" s="1"/>
  <c r="E51" s="1"/>
  <c r="E59" s="1"/>
  <c r="E67" s="1"/>
  <c r="F42"/>
  <c r="F43" s="1"/>
  <c r="G42"/>
  <c r="G43" s="1"/>
  <c r="I42"/>
  <c r="I43" s="1"/>
  <c r="I51" s="1"/>
  <c r="J42"/>
  <c r="J43" s="1"/>
  <c r="B42"/>
  <c r="B43" s="1"/>
  <c r="F3" i="5"/>
  <c r="F4"/>
  <c r="F5"/>
  <c r="F6"/>
  <c r="F7"/>
  <c r="F8"/>
  <c r="F9"/>
  <c r="F10"/>
  <c r="F11"/>
  <c r="F12"/>
  <c r="F3" i="6"/>
  <c r="F4"/>
  <c r="F5"/>
  <c r="F6"/>
  <c r="F7"/>
  <c r="F8"/>
  <c r="F9"/>
  <c r="F10"/>
  <c r="F11"/>
  <c r="F12"/>
  <c r="F3" i="4"/>
  <c r="F4"/>
  <c r="I4" s="1"/>
  <c r="F5"/>
  <c r="F6"/>
  <c r="F7"/>
  <c r="F8"/>
  <c r="F9"/>
  <c r="I9" s="1"/>
  <c r="F10"/>
  <c r="F11"/>
  <c r="F12"/>
  <c r="F5" i="2"/>
  <c r="F6"/>
  <c r="F7"/>
  <c r="F8"/>
  <c r="F9"/>
  <c r="F10"/>
  <c r="F4"/>
  <c r="F3"/>
  <c r="F3" i="3"/>
  <c r="F4"/>
  <c r="F5"/>
  <c r="F6"/>
  <c r="F7"/>
  <c r="F8"/>
  <c r="F9"/>
  <c r="F10"/>
  <c r="F11"/>
  <c r="F12"/>
  <c r="F11" i="2"/>
  <c r="L105" i="1"/>
  <c r="B14" i="5" s="1"/>
  <c r="L104" i="1"/>
  <c r="B14" i="6" s="1"/>
  <c r="L103" i="1"/>
  <c r="B14" i="4" s="1"/>
  <c r="L102" i="1"/>
  <c r="L101"/>
  <c r="B14" i="2" s="1"/>
  <c r="L97" i="1"/>
  <c r="B13" i="5" s="1"/>
  <c r="L96" i="1"/>
  <c r="B13" i="6" s="1"/>
  <c r="L95" i="1"/>
  <c r="B13" i="4" s="1"/>
  <c r="L94" i="1"/>
  <c r="B13" i="3" s="1"/>
  <c r="L93" i="1"/>
  <c r="B13" i="2" s="1"/>
  <c r="L89" i="1"/>
  <c r="B12" i="5" s="1"/>
  <c r="L88" i="1"/>
  <c r="B12" i="6" s="1"/>
  <c r="L87" i="1"/>
  <c r="B12" i="4" s="1"/>
  <c r="L86" i="1"/>
  <c r="B12" i="3" s="1"/>
  <c r="L85" i="1"/>
  <c r="B12" i="2" s="1"/>
  <c r="L81" i="1"/>
  <c r="B11" i="5" s="1"/>
  <c r="L80" i="1"/>
  <c r="B11" i="6" s="1"/>
  <c r="L79" i="1"/>
  <c r="B11" i="4" s="1"/>
  <c r="L78" i="1"/>
  <c r="B11" i="3" s="1"/>
  <c r="L77" i="1"/>
  <c r="B11" i="2" s="1"/>
  <c r="L69" i="1"/>
  <c r="B10" i="2" s="1"/>
  <c r="L73" i="1"/>
  <c r="M73" s="1"/>
  <c r="L72"/>
  <c r="B10" i="6" s="1"/>
  <c r="L71" i="1"/>
  <c r="M71" s="1"/>
  <c r="L70"/>
  <c r="B10" i="3" s="1"/>
  <c r="L37" i="1"/>
  <c r="M37" s="1"/>
  <c r="L45"/>
  <c r="L53"/>
  <c r="L61"/>
  <c r="B7" i="2" s="1"/>
  <c r="L38" i="1"/>
  <c r="M38" s="1"/>
  <c r="L46"/>
  <c r="B5" i="3" s="1"/>
  <c r="L54" i="1"/>
  <c r="B6" i="3" s="1"/>
  <c r="L62" i="1"/>
  <c r="B7" i="3" s="1"/>
  <c r="L39" i="1"/>
  <c r="M39" s="1"/>
  <c r="L47"/>
  <c r="B5" i="4" s="1"/>
  <c r="L55" i="1"/>
  <c r="B6" i="4" s="1"/>
  <c r="L63" i="1"/>
  <c r="B7" i="4" s="1"/>
  <c r="L40" i="1"/>
  <c r="M40" s="1"/>
  <c r="L48"/>
  <c r="B5" i="6" s="1"/>
  <c r="L56" i="1"/>
  <c r="B6" i="6" s="1"/>
  <c r="L64" i="1"/>
  <c r="B7" i="6" s="1"/>
  <c r="B1"/>
  <c r="B1" i="5"/>
  <c r="B1" i="4"/>
  <c r="B1" i="3"/>
  <c r="L65" i="1"/>
  <c r="B7" i="5" s="1"/>
  <c r="L57" i="1"/>
  <c r="B6" i="5" s="1"/>
  <c r="L49" i="1"/>
  <c r="B5" i="5" s="1"/>
  <c r="L41" i="1"/>
  <c r="B4" i="5" s="1"/>
  <c r="B1" i="2"/>
  <c r="B5"/>
  <c r="I8" i="6"/>
  <c r="I9"/>
  <c r="I12" i="5"/>
  <c r="I4"/>
  <c r="I10" i="6"/>
  <c r="I4" i="2"/>
  <c r="I8" i="3"/>
  <c r="I7" i="2"/>
  <c r="I5" i="6"/>
  <c r="I9" i="5"/>
  <c r="G14" i="2"/>
  <c r="I6" i="3"/>
  <c r="I9" i="2"/>
  <c r="I7" i="4"/>
  <c r="I7" i="6"/>
  <c r="I7" i="5"/>
  <c r="B10" i="4"/>
  <c r="B6" i="2"/>
  <c r="I12" i="4" l="1"/>
  <c r="I5" i="3"/>
  <c r="C51" i="1"/>
  <c r="C59" s="1"/>
  <c r="C67" s="1"/>
  <c r="L66"/>
  <c r="B51"/>
  <c r="B4" i="2"/>
  <c r="E83" i="1"/>
  <c r="L90"/>
  <c r="M81"/>
  <c r="M89" s="1"/>
  <c r="M97" s="1"/>
  <c r="M105" s="1"/>
  <c r="B83"/>
  <c r="I83"/>
  <c r="F14" i="2"/>
  <c r="F14" i="4"/>
  <c r="F14" i="6"/>
  <c r="J51" i="1"/>
  <c r="J59" s="1"/>
  <c r="J67" s="1"/>
  <c r="G51"/>
  <c r="G59" s="1"/>
  <c r="G67" s="1"/>
  <c r="L114"/>
  <c r="M72"/>
  <c r="M80" s="1"/>
  <c r="M88" s="1"/>
  <c r="M96" s="1"/>
  <c r="M104" s="1"/>
  <c r="M112" s="1"/>
  <c r="D51"/>
  <c r="D59" s="1"/>
  <c r="D67" s="1"/>
  <c r="G83"/>
  <c r="I3" i="3"/>
  <c r="I10" i="2"/>
  <c r="I4" i="6"/>
  <c r="B59" i="1"/>
  <c r="B67" s="1"/>
  <c r="M113"/>
  <c r="I59"/>
  <c r="I67" s="1"/>
  <c r="K51"/>
  <c r="K59" s="1"/>
  <c r="K67" s="1"/>
  <c r="C83"/>
  <c r="M45"/>
  <c r="N45" s="1"/>
  <c r="N37"/>
  <c r="F83"/>
  <c r="F91" s="1"/>
  <c r="F99" s="1"/>
  <c r="F107" s="1"/>
  <c r="B4" i="3"/>
  <c r="B10" i="5"/>
  <c r="L42" i="1"/>
  <c r="L43" s="1"/>
  <c r="L106"/>
  <c r="M79"/>
  <c r="M87" s="1"/>
  <c r="M95" s="1"/>
  <c r="M103" s="1"/>
  <c r="M111" s="1"/>
  <c r="F51"/>
  <c r="F59" s="1"/>
  <c r="F67" s="1"/>
  <c r="D83"/>
  <c r="J83"/>
  <c r="K83"/>
  <c r="G14" i="4"/>
  <c r="G14" i="5"/>
  <c r="B14" i="3"/>
  <c r="G14"/>
  <c r="G14" i="6"/>
  <c r="I6" i="4"/>
  <c r="L74" i="1"/>
  <c r="L75" s="1"/>
  <c r="M70"/>
  <c r="M78" s="1"/>
  <c r="M86" s="1"/>
  <c r="M94" s="1"/>
  <c r="M102" s="1"/>
  <c r="M110" s="1"/>
  <c r="L58"/>
  <c r="M69"/>
  <c r="B4" i="6"/>
  <c r="B4" i="4"/>
  <c r="H83" i="1"/>
  <c r="H59"/>
  <c r="H67" s="1"/>
  <c r="L82"/>
  <c r="L98"/>
  <c r="L50"/>
  <c r="L51" s="1"/>
  <c r="L59" s="1"/>
  <c r="L67" s="1"/>
  <c r="I11" i="2"/>
  <c r="I11" i="3"/>
  <c r="I10"/>
  <c r="I7"/>
  <c r="I4"/>
  <c r="I3" i="2"/>
  <c r="I12"/>
  <c r="I8"/>
  <c r="I6"/>
  <c r="I5"/>
  <c r="I5" i="4"/>
  <c r="I3"/>
  <c r="I12" i="6"/>
  <c r="I11"/>
  <c r="I6"/>
  <c r="I3"/>
  <c r="I10" i="5"/>
  <c r="I6"/>
  <c r="I5"/>
  <c r="F14" i="3"/>
  <c r="F14" i="5"/>
  <c r="I8" i="4"/>
  <c r="I10"/>
  <c r="I11"/>
  <c r="I8" i="5"/>
  <c r="I11"/>
  <c r="I9" i="3"/>
  <c r="I12"/>
  <c r="I3" i="5"/>
  <c r="E91" i="1"/>
  <c r="E99" s="1"/>
  <c r="E107" s="1"/>
  <c r="N40"/>
  <c r="M48"/>
  <c r="N39"/>
  <c r="M47"/>
  <c r="M46"/>
  <c r="N38"/>
  <c r="M41"/>
  <c r="H91" l="1"/>
  <c r="H99" s="1"/>
  <c r="H107" s="1"/>
  <c r="K91"/>
  <c r="K99" s="1"/>
  <c r="K107" s="1"/>
  <c r="K115" s="1"/>
  <c r="N27" s="1"/>
  <c r="D91"/>
  <c r="D99" s="1"/>
  <c r="D107" s="1"/>
  <c r="D115" s="1"/>
  <c r="N20" s="1"/>
  <c r="I91"/>
  <c r="I99" s="1"/>
  <c r="I107" s="1"/>
  <c r="J91"/>
  <c r="J99" s="1"/>
  <c r="J107" s="1"/>
  <c r="M26" s="1"/>
  <c r="L26" s="1"/>
  <c r="C91"/>
  <c r="C99" s="1"/>
  <c r="C107" s="1"/>
  <c r="M19" s="1"/>
  <c r="L19" s="1"/>
  <c r="G91"/>
  <c r="G99" s="1"/>
  <c r="G107" s="1"/>
  <c r="M23" s="1"/>
  <c r="L23" s="1"/>
  <c r="B91"/>
  <c r="B99" s="1"/>
  <c r="B107" s="1"/>
  <c r="M18" s="1"/>
  <c r="L18" s="1"/>
  <c r="I14" i="6"/>
  <c r="I14" i="2"/>
  <c r="M53" i="1"/>
  <c r="M61" s="1"/>
  <c r="N61" s="1"/>
  <c r="N69" s="1"/>
  <c r="N77" s="1"/>
  <c r="L83"/>
  <c r="L91" s="1"/>
  <c r="L99" s="1"/>
  <c r="L107" s="1"/>
  <c r="L115" s="1"/>
  <c r="M20"/>
  <c r="L20" s="1"/>
  <c r="M24"/>
  <c r="L24" s="1"/>
  <c r="H115"/>
  <c r="N24" s="1"/>
  <c r="M22"/>
  <c r="L22" s="1"/>
  <c r="F115"/>
  <c r="N22" s="1"/>
  <c r="M21"/>
  <c r="L21" s="1"/>
  <c r="E115"/>
  <c r="N21" s="1"/>
  <c r="M27"/>
  <c r="L27" s="1"/>
  <c r="J115"/>
  <c r="N26" s="1"/>
  <c r="M74"/>
  <c r="M77"/>
  <c r="M85" s="1"/>
  <c r="M93" s="1"/>
  <c r="M101" s="1"/>
  <c r="M109" s="1"/>
  <c r="I14" i="3"/>
  <c r="I14" i="4"/>
  <c r="I14" i="5"/>
  <c r="N46" i="1"/>
  <c r="M54"/>
  <c r="N41"/>
  <c r="N42" s="1"/>
  <c r="M49"/>
  <c r="M50" s="1"/>
  <c r="N47"/>
  <c r="M55"/>
  <c r="N48"/>
  <c r="M56"/>
  <c r="M42"/>
  <c r="M43" s="1"/>
  <c r="G115" l="1"/>
  <c r="N23" s="1"/>
  <c r="B115"/>
  <c r="N18" s="1"/>
  <c r="C115"/>
  <c r="N19" s="1"/>
  <c r="M25"/>
  <c r="I115"/>
  <c r="N25" s="1"/>
  <c r="N28" s="1"/>
  <c r="N53"/>
  <c r="M51"/>
  <c r="M75"/>
  <c r="M82"/>
  <c r="M64"/>
  <c r="N64" s="1"/>
  <c r="N72" s="1"/>
  <c r="N80" s="1"/>
  <c r="N88" s="1"/>
  <c r="N96" s="1"/>
  <c r="N104" s="1"/>
  <c r="N112" s="1"/>
  <c r="N56"/>
  <c r="M63"/>
  <c r="N63" s="1"/>
  <c r="N71" s="1"/>
  <c r="N79" s="1"/>
  <c r="N87" s="1"/>
  <c r="N95" s="1"/>
  <c r="N103" s="1"/>
  <c r="N111" s="1"/>
  <c r="N55"/>
  <c r="M57"/>
  <c r="M58" s="1"/>
  <c r="N49"/>
  <c r="N50" s="1"/>
  <c r="N85"/>
  <c r="N54"/>
  <c r="M62"/>
  <c r="M28" l="1"/>
  <c r="L25"/>
  <c r="M59"/>
  <c r="M90"/>
  <c r="M83"/>
  <c r="N62"/>
  <c r="N93"/>
  <c r="M65"/>
  <c r="N65" s="1"/>
  <c r="N73" s="1"/>
  <c r="N81" s="1"/>
  <c r="N89" s="1"/>
  <c r="N97" s="1"/>
  <c r="N105" s="1"/>
  <c r="N113" s="1"/>
  <c r="N57"/>
  <c r="N58" s="1"/>
  <c r="M98" l="1"/>
  <c r="M91"/>
  <c r="M66"/>
  <c r="M67" s="1"/>
  <c r="N101"/>
  <c r="N109" s="1"/>
  <c r="N70"/>
  <c r="N66"/>
  <c r="M106" l="1"/>
  <c r="M107" s="1"/>
  <c r="M99"/>
  <c r="N78"/>
  <c r="N74"/>
  <c r="M114" l="1"/>
  <c r="M115" s="1"/>
  <c r="N86"/>
  <c r="N82"/>
  <c r="N94" l="1"/>
  <c r="N90"/>
  <c r="N102" l="1"/>
  <c r="N98"/>
  <c r="N106" l="1"/>
  <c r="N110"/>
  <c r="N114" s="1"/>
</calcChain>
</file>

<file path=xl/sharedStrings.xml><?xml version="1.0" encoding="utf-8"?>
<sst xmlns="http://schemas.openxmlformats.org/spreadsheetml/2006/main" count="314" uniqueCount="84">
  <si>
    <t>Project Name:</t>
  </si>
  <si>
    <t>Report Date:</t>
  </si>
  <si>
    <t>Project Description:</t>
  </si>
  <si>
    <t>Cycle (P, 1, or 2):</t>
  </si>
  <si>
    <t>Cycle Intent:</t>
  </si>
  <si>
    <t>AU Electro-Aviation</t>
  </si>
  <si>
    <t>Team 1, Members:</t>
  </si>
  <si>
    <t>Jens Johnson, Shaquana Peterson, Ed Budimier, David Mason, Adam Gould</t>
  </si>
  <si>
    <t xml:space="preserve">Autonimous aviation with indoor helicopter. </t>
  </si>
  <si>
    <t>TASKS</t>
  </si>
  <si>
    <t>Planned</t>
  </si>
  <si>
    <t>Actual</t>
  </si>
  <si>
    <t>Task #</t>
  </si>
  <si>
    <t>Task Description (Add rows as needed)</t>
  </si>
  <si>
    <t>Cycle planned for completion</t>
  </si>
  <si>
    <t>Total planned hours</t>
  </si>
  <si>
    <t>Planned hours this cycle</t>
  </si>
  <si>
    <t>Actual hours this cycle</t>
  </si>
  <si>
    <t>Total Hours</t>
  </si>
  <si>
    <t>Status      (%) Compl..</t>
  </si>
  <si>
    <t>Team Management</t>
  </si>
  <si>
    <t>Reporting</t>
  </si>
  <si>
    <t>Editing</t>
  </si>
  <si>
    <t>Website Management</t>
  </si>
  <si>
    <t>Budgeting</t>
  </si>
  <si>
    <t>Purchasing/Market Research</t>
  </si>
  <si>
    <t>Programming</t>
  </si>
  <si>
    <t>Circuit Design</t>
  </si>
  <si>
    <t>Prototype Testing and Troubleshooting</t>
  </si>
  <si>
    <t>To insert new row right click on this row number and click insert</t>
  </si>
  <si>
    <t>TEAM MEMBER HOURS</t>
  </si>
  <si>
    <t>Record # of hours each person spent on each task this week, then total by week, cycle, and project.</t>
  </si>
  <si>
    <t>Name</t>
  </si>
  <si>
    <r>
      <t>Task</t>
    </r>
    <r>
      <rPr>
        <b/>
        <vertAlign val="superscript"/>
        <sz val="11"/>
        <color indexed="8"/>
        <rFont val="Calibri"/>
        <family val="2"/>
      </rPr>
      <t>3</t>
    </r>
  </si>
  <si>
    <t>Project</t>
  </si>
  <si>
    <t>David Mason</t>
  </si>
  <si>
    <t>Ed Budimier</t>
  </si>
  <si>
    <t>Shaquana Peterson</t>
  </si>
  <si>
    <t>Jens Johnson</t>
  </si>
  <si>
    <t>Adam Gould</t>
  </si>
  <si>
    <t>Accomplishments since last status report:</t>
  </si>
  <si>
    <t>Obstacles encountered since last status report and actions to deal with same:</t>
  </si>
  <si>
    <t>Risks facing the project and actions to deal with same:</t>
  </si>
  <si>
    <t>Team members should review formal risk management concepts and incorporate those here.</t>
  </si>
  <si>
    <t>Objectives for the next week:</t>
  </si>
  <si>
    <t>Notes:</t>
  </si>
  <si>
    <r>
      <t>Accomplishments</t>
    </r>
    <r>
      <rPr>
        <i/>
        <sz val="9"/>
        <color indexed="8"/>
        <rFont val="Calibri"/>
        <family val="2"/>
      </rPr>
      <t xml:space="preserve"> must have some deliverable form (e.g., it cannot be stated that “serial interface programming was learned”; rather, data demonstrating those concepts learned must be presented (e.g. a program that successfully sends a character to serial port is demonstrated).</t>
    </r>
  </si>
  <si>
    <r>
      <t>1</t>
    </r>
    <r>
      <rPr>
        <sz val="8"/>
        <color indexed="8"/>
        <rFont val="Calibri"/>
        <family val="2"/>
      </rPr>
      <t>Planned Total should equal   (# of team members)   x   (10 hrs. per week)   x   (Proposal weeks (3) + Cycle 1 weeks (4) + Cycle 2 weeks (5) = 12 weeks).</t>
    </r>
  </si>
  <si>
    <r>
      <t>2</t>
    </r>
    <r>
      <rPr>
        <sz val="8"/>
        <color indexed="8"/>
        <rFont val="Calibri"/>
        <family val="2"/>
      </rPr>
      <t>Assumes 7.5 hours per week for 12 weeks. Should be mainly team leader(s).</t>
    </r>
  </si>
  <si>
    <t>Meeting</t>
  </si>
  <si>
    <t>Week 1</t>
  </si>
  <si>
    <t>Week 2</t>
  </si>
  <si>
    <t>Week 3</t>
  </si>
  <si>
    <t>Week 4</t>
  </si>
  <si>
    <t>Cycle 1</t>
  </si>
  <si>
    <t>2/10/11 - 2/16/11</t>
  </si>
  <si>
    <t>2/17/11 - 2/23/11</t>
  </si>
  <si>
    <t>2/24/11 - 3/2/11</t>
  </si>
  <si>
    <t>Total</t>
  </si>
  <si>
    <t>3/3/11 - 3/9/11</t>
  </si>
  <si>
    <t>Hours per task</t>
  </si>
  <si>
    <t>Date</t>
  </si>
  <si>
    <t>Hours per week</t>
  </si>
  <si>
    <t>3/10/11 - 3/23/11</t>
  </si>
  <si>
    <t>Cycle 2</t>
  </si>
  <si>
    <t>Cycle Two (2)</t>
  </si>
  <si>
    <t>3/24/11 - 3/30/11</t>
  </si>
  <si>
    <t>3/31/11 - 4/6/11</t>
  </si>
  <si>
    <t>4/7/11 - 4/13/11</t>
  </si>
  <si>
    <t>4/14/11 - 4/20/11</t>
  </si>
  <si>
    <t>Week 5</t>
  </si>
  <si>
    <t>Ideally, this week’s objectives will be next week’s accomplishments. 
Like accomplishments, these must be concrete and subject to physical demonstration.</t>
  </si>
  <si>
    <t>Weekly Total</t>
  </si>
  <si>
    <t>Cycle Total</t>
  </si>
  <si>
    <t>Total Project Hours</t>
  </si>
  <si>
    <r>
      <t xml:space="preserve">ELEC 4000 Senior Design Status Report
</t>
    </r>
    <r>
      <rPr>
        <sz val="10"/>
        <color indexed="8"/>
        <rFont val="Calibri"/>
        <family val="2"/>
      </rPr>
      <t>Excel Template Managed by: David Mason</t>
    </r>
  </si>
  <si>
    <t xml:space="preserve">Begin prototype by designing a front-end application and circuit design capable of replacing an electric, 26" indoor helicopter's existing control board.  </t>
  </si>
  <si>
    <t>Week 6</t>
  </si>
  <si>
    <t>4/21/11 - 4/27/11</t>
  </si>
  <si>
    <t>TOTALS</t>
  </si>
  <si>
    <t>1) Partially Completed Prototype
2) Testing Code Written
3) Motor Controller Designed and Constructed
4) Final Report Partially written</t>
  </si>
  <si>
    <t>1) Motor controller too weak
       New Design with MOSFET's in parallel</t>
  </si>
  <si>
    <t>1) Unbalanced Flight
2) Sensors not yet in place</t>
  </si>
  <si>
    <t>1) Balance Helicopter, 
2) Place Sensors
3) Record Demonstration
4) Finish Final Report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</si>
</sst>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8"/>
      <color indexed="8"/>
      <name val="Calibri"/>
      <family val="2"/>
    </font>
    <font>
      <i/>
      <u/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7" xfId="0" applyFill="1" applyBorder="1"/>
    <xf numFmtId="0" fontId="1" fillId="0" borderId="8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2" borderId="12" xfId="0" applyFill="1" applyBorder="1"/>
    <xf numFmtId="0" fontId="1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9" xfId="0" applyFont="1" applyFill="1" applyBorder="1" applyAlignment="1">
      <alignment horizontal="center"/>
    </xf>
    <xf numFmtId="0" fontId="0" fillId="0" borderId="30" xfId="0" applyBorder="1"/>
    <xf numFmtId="0" fontId="0" fillId="0" borderId="32" xfId="0" applyBorder="1"/>
    <xf numFmtId="0" fontId="0" fillId="0" borderId="0" xfId="0"/>
    <xf numFmtId="0" fontId="0" fillId="0" borderId="34" xfId="0" applyBorder="1"/>
    <xf numFmtId="0" fontId="0" fillId="0" borderId="17" xfId="0" applyBorder="1"/>
    <xf numFmtId="0" fontId="1" fillId="0" borderId="30" xfId="0" applyFont="1" applyFill="1" applyBorder="1" applyAlignment="1"/>
    <xf numFmtId="0" fontId="1" fillId="0" borderId="31" xfId="0" applyFont="1" applyFill="1" applyBorder="1" applyAlignment="1"/>
    <xf numFmtId="0" fontId="1" fillId="0" borderId="17" xfId="0" applyFont="1" applyFill="1" applyBorder="1" applyAlignment="1"/>
    <xf numFmtId="0" fontId="1" fillId="0" borderId="33" xfId="0" applyFont="1" applyFill="1" applyBorder="1" applyAlignment="1"/>
    <xf numFmtId="0" fontId="1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4" xfId="0" applyBorder="1" applyAlignment="1"/>
    <xf numFmtId="0" fontId="11" fillId="0" borderId="14" xfId="0" applyFont="1" applyBorder="1" applyAlignment="1"/>
    <xf numFmtId="0" fontId="1" fillId="0" borderId="16" xfId="0" applyFont="1" applyBorder="1" applyAlignment="1"/>
    <xf numFmtId="0" fontId="0" fillId="0" borderId="15" xfId="0" applyBorder="1"/>
    <xf numFmtId="0" fontId="0" fillId="0" borderId="35" xfId="0" applyBorder="1"/>
    <xf numFmtId="0" fontId="0" fillId="0" borderId="18" xfId="0" applyBorder="1" applyAlignment="1"/>
    <xf numFmtId="0" fontId="0" fillId="0" borderId="3" xfId="0" applyBorder="1" applyAlignment="1"/>
    <xf numFmtId="0" fontId="0" fillId="0" borderId="19" xfId="0" applyBorder="1" applyAlignment="1"/>
    <xf numFmtId="1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5" xfId="0" applyFill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0" fillId="0" borderId="0" xfId="0" applyBorder="1" applyAlignment="1"/>
    <xf numFmtId="0" fontId="0" fillId="0" borderId="1" xfId="0" applyFill="1" applyBorder="1" applyAlignment="1">
      <alignment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top" wrapText="1"/>
    </xf>
    <xf numFmtId="0" fontId="0" fillId="0" borderId="3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17" xfId="0" applyFont="1" applyBorder="1"/>
    <xf numFmtId="0" fontId="0" fillId="0" borderId="21" xfId="0" applyFont="1" applyBorder="1"/>
    <xf numFmtId="0" fontId="6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/>
    <xf numFmtId="0" fontId="9" fillId="0" borderId="0" xfId="0" applyFont="1" applyAlignment="1"/>
    <xf numFmtId="0" fontId="0" fillId="0" borderId="17" xfId="0" applyBorder="1" applyAlignment="1"/>
    <xf numFmtId="0" fontId="9" fillId="0" borderId="3" xfId="0" applyFont="1" applyBorder="1" applyAlignment="1"/>
    <xf numFmtId="0" fontId="10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0" fillId="0" borderId="3" xfId="0" applyFont="1" applyBorder="1" applyAlignment="1"/>
    <xf numFmtId="0" fontId="0" fillId="0" borderId="19" xfId="0" applyFont="1" applyBorder="1" applyAlignment="1"/>
    <xf numFmtId="0" fontId="0" fillId="0" borderId="23" xfId="0" applyFont="1" applyBorder="1" applyAlignment="1"/>
    <xf numFmtId="0" fontId="0" fillId="0" borderId="0" xfId="0" applyFont="1" applyBorder="1" applyAlignment="1"/>
    <xf numFmtId="0" fontId="0" fillId="0" borderId="24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25" xfId="0" applyFont="1" applyBorder="1" applyAlignment="1">
      <alignment horizont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6" xfId="0" applyBorder="1" applyAlignment="1">
      <alignment horizontal="center"/>
    </xf>
    <xf numFmtId="0" fontId="0" fillId="0" borderId="28" xfId="0" applyBorder="1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1"/>
  <sheetViews>
    <sheetView tabSelected="1" topLeftCell="A101" workbookViewId="0">
      <selection activeCell="A111" sqref="A111"/>
    </sheetView>
  </sheetViews>
  <sheetFormatPr defaultRowHeight="15"/>
  <cols>
    <col min="1" max="1" width="18.28515625" customWidth="1"/>
    <col min="2" max="11" width="5.5703125" customWidth="1"/>
    <col min="12" max="12" width="9.85546875" customWidth="1"/>
  </cols>
  <sheetData>
    <row r="1" spans="1:14">
      <c r="A1" s="51" t="s">
        <v>75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>
      <c r="A5" s="71" t="s">
        <v>0</v>
      </c>
      <c r="B5" s="72"/>
      <c r="C5" s="75" t="s">
        <v>5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7"/>
    </row>
    <row r="6" spans="1:14">
      <c r="A6" s="71" t="s">
        <v>6</v>
      </c>
      <c r="B6" s="72"/>
      <c r="C6" s="75" t="s">
        <v>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7"/>
    </row>
    <row r="7" spans="1:14">
      <c r="A7" s="71" t="s">
        <v>1</v>
      </c>
      <c r="B7" s="72"/>
      <c r="C7" s="78">
        <v>40632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80"/>
    </row>
    <row r="8" spans="1:14">
      <c r="A8" s="71" t="s">
        <v>2</v>
      </c>
      <c r="B8" s="72"/>
      <c r="C8" s="75" t="s">
        <v>8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</row>
    <row r="9" spans="1:14">
      <c r="A9" s="71" t="s">
        <v>3</v>
      </c>
      <c r="B9" s="72"/>
      <c r="C9" s="69" t="s">
        <v>65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>
      <c r="A10" s="64" t="s">
        <v>4</v>
      </c>
      <c r="B10" s="65"/>
      <c r="C10" s="68" t="s">
        <v>76</v>
      </c>
      <c r="D10" s="68"/>
      <c r="E10" s="68"/>
      <c r="F10" s="68"/>
      <c r="G10" s="68"/>
      <c r="H10" s="68"/>
      <c r="I10" s="68"/>
      <c r="J10" s="68"/>
      <c r="K10" s="68"/>
      <c r="L10" s="68"/>
      <c r="M10" s="69"/>
      <c r="N10" s="69"/>
    </row>
    <row r="11" spans="1:14">
      <c r="A11" s="66"/>
      <c r="B11" s="67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1:14" ht="15" hidden="1" customHeight="1">
      <c r="A12" s="54" t="s">
        <v>9</v>
      </c>
      <c r="B12" s="55"/>
      <c r="C12" s="55"/>
      <c r="D12" s="55"/>
      <c r="E12" s="55"/>
      <c r="F12" s="55"/>
      <c r="G12" s="55"/>
      <c r="H12" s="55"/>
      <c r="I12" s="60"/>
      <c r="J12" s="60"/>
      <c r="K12" s="60"/>
      <c r="L12" s="60"/>
      <c r="M12" s="60"/>
      <c r="N12" s="61"/>
    </row>
    <row r="13" spans="1:14" ht="3" hidden="1" customHeight="1">
      <c r="A13" s="56"/>
      <c r="B13" s="57"/>
      <c r="C13" s="57"/>
      <c r="D13" s="57"/>
      <c r="E13" s="57"/>
      <c r="F13" s="57"/>
      <c r="G13" s="57"/>
      <c r="H13" s="57"/>
      <c r="I13" s="62"/>
      <c r="J13" s="62"/>
      <c r="K13" s="62"/>
      <c r="L13" s="62"/>
      <c r="M13" s="62"/>
      <c r="N13" s="63"/>
    </row>
    <row r="14" spans="1:14" ht="21" customHeight="1">
      <c r="A14" s="58"/>
      <c r="B14" s="59"/>
      <c r="C14" s="59"/>
      <c r="D14" s="59"/>
      <c r="E14" s="59"/>
      <c r="F14" s="59"/>
      <c r="G14" s="59"/>
      <c r="H14" s="59"/>
      <c r="I14" s="48" t="s">
        <v>10</v>
      </c>
      <c r="J14" s="49"/>
      <c r="K14" s="50"/>
      <c r="L14" s="48" t="s">
        <v>11</v>
      </c>
      <c r="M14" s="73"/>
      <c r="N14" s="74"/>
    </row>
    <row r="15" spans="1:14" ht="15" customHeight="1">
      <c r="A15" s="87" t="s">
        <v>12</v>
      </c>
      <c r="B15" s="96" t="s">
        <v>13</v>
      </c>
      <c r="C15" s="97"/>
      <c r="D15" s="97"/>
      <c r="E15" s="97"/>
      <c r="F15" s="97"/>
      <c r="G15" s="97"/>
      <c r="H15" s="98"/>
      <c r="I15" s="90" t="s">
        <v>14</v>
      </c>
      <c r="J15" s="90" t="s">
        <v>15</v>
      </c>
      <c r="K15" s="90" t="s">
        <v>16</v>
      </c>
      <c r="L15" s="90" t="s">
        <v>19</v>
      </c>
      <c r="M15" s="90" t="s">
        <v>17</v>
      </c>
      <c r="N15" s="93" t="s">
        <v>74</v>
      </c>
    </row>
    <row r="16" spans="1:14">
      <c r="A16" s="88"/>
      <c r="B16" s="99"/>
      <c r="C16" s="100"/>
      <c r="D16" s="100"/>
      <c r="E16" s="100"/>
      <c r="F16" s="100"/>
      <c r="G16" s="100"/>
      <c r="H16" s="101"/>
      <c r="I16" s="91"/>
      <c r="J16" s="91"/>
      <c r="K16" s="91"/>
      <c r="L16" s="91"/>
      <c r="M16" s="91"/>
      <c r="N16" s="94"/>
    </row>
    <row r="17" spans="1:19">
      <c r="A17" s="89"/>
      <c r="B17" s="102"/>
      <c r="C17" s="103"/>
      <c r="D17" s="103"/>
      <c r="E17" s="103"/>
      <c r="F17" s="103"/>
      <c r="G17" s="103"/>
      <c r="H17" s="104"/>
      <c r="I17" s="92"/>
      <c r="J17" s="92"/>
      <c r="K17" s="92"/>
      <c r="L17" s="92"/>
      <c r="M17" s="92"/>
      <c r="N17" s="95"/>
    </row>
    <row r="18" spans="1:19">
      <c r="A18" s="37">
        <v>1</v>
      </c>
      <c r="B18" s="86" t="s">
        <v>20</v>
      </c>
      <c r="C18" s="86"/>
      <c r="D18" s="86"/>
      <c r="E18" s="86"/>
      <c r="F18" s="86"/>
      <c r="G18" s="86"/>
      <c r="H18" s="86"/>
      <c r="I18" s="34">
        <v>3.5</v>
      </c>
      <c r="J18" s="36">
        <f>I18*12</f>
        <v>42</v>
      </c>
      <c r="K18" s="34">
        <f>I18*5</f>
        <v>17.5</v>
      </c>
      <c r="L18" s="46">
        <f>(M18/K18)*100</f>
        <v>62.857142857142854</v>
      </c>
      <c r="M18" s="35">
        <f>B107</f>
        <v>11</v>
      </c>
      <c r="N18" s="38">
        <f>B67+B115</f>
        <v>29</v>
      </c>
      <c r="Q18" s="33"/>
      <c r="R18" s="33"/>
      <c r="S18" s="33"/>
    </row>
    <row r="19" spans="1:19">
      <c r="A19" s="37">
        <v>2</v>
      </c>
      <c r="B19" s="86" t="s">
        <v>21</v>
      </c>
      <c r="C19" s="86"/>
      <c r="D19" s="86"/>
      <c r="E19" s="86"/>
      <c r="F19" s="86"/>
      <c r="G19" s="86"/>
      <c r="H19" s="86"/>
      <c r="I19" s="34">
        <v>1</v>
      </c>
      <c r="J19" s="36">
        <f t="shared" ref="J19:J27" si="0">I19*12</f>
        <v>12</v>
      </c>
      <c r="K19" s="34">
        <f t="shared" ref="K19:K27" si="1">I19*5</f>
        <v>5</v>
      </c>
      <c r="L19" s="46">
        <f t="shared" ref="L19:L27" si="2">(M19/K19)*100</f>
        <v>20</v>
      </c>
      <c r="M19" s="35">
        <f>C107</f>
        <v>1</v>
      </c>
      <c r="N19" s="38">
        <f>C67+C115</f>
        <v>38</v>
      </c>
      <c r="Q19" s="33"/>
      <c r="R19" s="4"/>
      <c r="S19" s="33"/>
    </row>
    <row r="20" spans="1:19">
      <c r="A20" s="37">
        <v>3</v>
      </c>
      <c r="B20" s="86" t="s">
        <v>22</v>
      </c>
      <c r="C20" s="86"/>
      <c r="D20" s="86"/>
      <c r="E20" s="86"/>
      <c r="F20" s="86"/>
      <c r="G20" s="86"/>
      <c r="H20" s="86"/>
      <c r="I20" s="34">
        <v>2</v>
      </c>
      <c r="J20" s="36">
        <f t="shared" si="0"/>
        <v>24</v>
      </c>
      <c r="K20" s="34">
        <f t="shared" si="1"/>
        <v>10</v>
      </c>
      <c r="L20" s="46">
        <f t="shared" si="2"/>
        <v>40</v>
      </c>
      <c r="M20" s="35">
        <f>D107</f>
        <v>4</v>
      </c>
      <c r="N20" s="38">
        <f>D67+D115</f>
        <v>24</v>
      </c>
      <c r="Q20" s="33"/>
      <c r="R20" s="4"/>
      <c r="S20" s="33"/>
    </row>
    <row r="21" spans="1:19">
      <c r="A21" s="37">
        <v>4</v>
      </c>
      <c r="B21" s="86" t="s">
        <v>23</v>
      </c>
      <c r="C21" s="86"/>
      <c r="D21" s="86"/>
      <c r="E21" s="86"/>
      <c r="F21" s="86"/>
      <c r="G21" s="86"/>
      <c r="H21" s="86"/>
      <c r="I21" s="34">
        <v>2</v>
      </c>
      <c r="J21" s="36">
        <f t="shared" si="0"/>
        <v>24</v>
      </c>
      <c r="K21" s="34">
        <f t="shared" si="1"/>
        <v>10</v>
      </c>
      <c r="L21" s="46">
        <f t="shared" si="2"/>
        <v>90</v>
      </c>
      <c r="M21" s="35">
        <f>E107</f>
        <v>9</v>
      </c>
      <c r="N21" s="38">
        <f>E67+E115</f>
        <v>21</v>
      </c>
      <c r="Q21" s="33"/>
      <c r="R21" s="4"/>
      <c r="S21" s="33"/>
    </row>
    <row r="22" spans="1:19">
      <c r="A22" s="37">
        <v>5</v>
      </c>
      <c r="B22" s="86" t="s">
        <v>24</v>
      </c>
      <c r="C22" s="86"/>
      <c r="D22" s="86"/>
      <c r="E22" s="86"/>
      <c r="F22" s="86"/>
      <c r="G22" s="86"/>
      <c r="H22" s="86"/>
      <c r="I22" s="34">
        <v>0.5</v>
      </c>
      <c r="J22" s="36">
        <f t="shared" si="0"/>
        <v>6</v>
      </c>
      <c r="K22" s="34">
        <f t="shared" si="1"/>
        <v>2.5</v>
      </c>
      <c r="L22" s="46">
        <f t="shared" si="2"/>
        <v>40</v>
      </c>
      <c r="M22" s="35">
        <f>F107</f>
        <v>1</v>
      </c>
      <c r="N22" s="38">
        <f>F67+F115</f>
        <v>8</v>
      </c>
      <c r="Q22" s="33"/>
      <c r="R22" s="4"/>
      <c r="S22" s="33"/>
    </row>
    <row r="23" spans="1:19">
      <c r="A23" s="37">
        <v>6</v>
      </c>
      <c r="B23" s="86" t="s">
        <v>25</v>
      </c>
      <c r="C23" s="86"/>
      <c r="D23" s="86"/>
      <c r="E23" s="86"/>
      <c r="F23" s="86"/>
      <c r="G23" s="86"/>
      <c r="H23" s="86"/>
      <c r="I23" s="34">
        <v>1</v>
      </c>
      <c r="J23" s="36">
        <f t="shared" si="0"/>
        <v>12</v>
      </c>
      <c r="K23" s="34">
        <f t="shared" si="1"/>
        <v>5</v>
      </c>
      <c r="L23" s="46">
        <f t="shared" si="2"/>
        <v>459.99999999999994</v>
      </c>
      <c r="M23" s="35">
        <f>G107</f>
        <v>23</v>
      </c>
      <c r="N23" s="38">
        <f>G67+G115</f>
        <v>49</v>
      </c>
      <c r="Q23" s="33"/>
      <c r="R23" s="4"/>
      <c r="S23" s="33"/>
    </row>
    <row r="24" spans="1:19">
      <c r="A24" s="37">
        <v>7</v>
      </c>
      <c r="B24" s="86" t="s">
        <v>26</v>
      </c>
      <c r="C24" s="86"/>
      <c r="D24" s="86"/>
      <c r="E24" s="86"/>
      <c r="F24" s="86"/>
      <c r="G24" s="86"/>
      <c r="H24" s="86"/>
      <c r="I24" s="34">
        <v>5</v>
      </c>
      <c r="J24" s="36">
        <f t="shared" si="0"/>
        <v>60</v>
      </c>
      <c r="K24" s="34">
        <f t="shared" si="1"/>
        <v>25</v>
      </c>
      <c r="L24" s="46">
        <f t="shared" si="2"/>
        <v>118</v>
      </c>
      <c r="M24" s="35">
        <f>H107</f>
        <v>29.5</v>
      </c>
      <c r="N24" s="38">
        <f>H67+H115</f>
        <v>51</v>
      </c>
      <c r="Q24" s="33"/>
      <c r="R24" s="4"/>
      <c r="S24" s="33"/>
    </row>
    <row r="25" spans="1:19">
      <c r="A25" s="37">
        <v>8</v>
      </c>
      <c r="B25" s="86" t="s">
        <v>27</v>
      </c>
      <c r="C25" s="86"/>
      <c r="D25" s="86"/>
      <c r="E25" s="86"/>
      <c r="F25" s="86"/>
      <c r="G25" s="86"/>
      <c r="H25" s="86"/>
      <c r="I25" s="34">
        <v>5</v>
      </c>
      <c r="J25" s="36">
        <f t="shared" si="0"/>
        <v>60</v>
      </c>
      <c r="K25" s="34">
        <f t="shared" si="1"/>
        <v>25</v>
      </c>
      <c r="L25" s="46">
        <f t="shared" si="2"/>
        <v>90</v>
      </c>
      <c r="M25" s="35">
        <f>I107</f>
        <v>22.5</v>
      </c>
      <c r="N25" s="38">
        <f>I67+I115</f>
        <v>38.5</v>
      </c>
      <c r="Q25" s="33"/>
      <c r="R25" s="4"/>
      <c r="S25" s="33"/>
    </row>
    <row r="26" spans="1:19">
      <c r="A26" s="37">
        <v>9</v>
      </c>
      <c r="B26" s="86" t="s">
        <v>28</v>
      </c>
      <c r="C26" s="86"/>
      <c r="D26" s="86"/>
      <c r="E26" s="86"/>
      <c r="F26" s="86"/>
      <c r="G26" s="86"/>
      <c r="H26" s="86"/>
      <c r="I26" s="34">
        <v>15</v>
      </c>
      <c r="J26" s="36">
        <f t="shared" si="0"/>
        <v>180</v>
      </c>
      <c r="K26" s="34">
        <f t="shared" si="1"/>
        <v>75</v>
      </c>
      <c r="L26" s="46">
        <f t="shared" si="2"/>
        <v>73.333333333333329</v>
      </c>
      <c r="M26" s="35">
        <f>J107</f>
        <v>55</v>
      </c>
      <c r="N26" s="38">
        <f>J67+J115</f>
        <v>84.5</v>
      </c>
      <c r="Q26" s="33"/>
      <c r="R26" s="4"/>
      <c r="S26" s="33"/>
    </row>
    <row r="27" spans="1:19" ht="15.75" thickBot="1">
      <c r="A27" s="43">
        <v>10</v>
      </c>
      <c r="B27" s="81" t="s">
        <v>49</v>
      </c>
      <c r="C27" s="81"/>
      <c r="D27" s="81"/>
      <c r="E27" s="81"/>
      <c r="F27" s="81"/>
      <c r="G27" s="81"/>
      <c r="H27" s="81"/>
      <c r="I27" s="39">
        <v>15</v>
      </c>
      <c r="J27" s="40">
        <f t="shared" si="0"/>
        <v>180</v>
      </c>
      <c r="K27" s="39">
        <f t="shared" si="1"/>
        <v>75</v>
      </c>
      <c r="L27" s="47">
        <f t="shared" si="2"/>
        <v>74.666666666666671</v>
      </c>
      <c r="M27" s="41">
        <f>K107</f>
        <v>56</v>
      </c>
      <c r="N27" s="42">
        <f>K67+K115</f>
        <v>106</v>
      </c>
      <c r="Q27" s="33"/>
      <c r="R27" s="4"/>
      <c r="S27" s="33"/>
    </row>
    <row r="28" spans="1:19" ht="15.75" thickBot="1">
      <c r="A28" s="128" t="s">
        <v>79</v>
      </c>
      <c r="B28" s="129"/>
      <c r="C28" s="129"/>
      <c r="D28" s="129"/>
      <c r="E28" s="129"/>
      <c r="F28" s="129"/>
      <c r="G28" s="129"/>
      <c r="H28" s="129"/>
      <c r="I28" s="44">
        <f>SUM(I18:I27)</f>
        <v>50</v>
      </c>
      <c r="J28" s="44">
        <f>SUM(J18:J27)</f>
        <v>600</v>
      </c>
      <c r="K28" s="44">
        <f>SUM(K18:K27)</f>
        <v>250</v>
      </c>
      <c r="L28" s="44"/>
      <c r="M28" s="44">
        <f>SUM(M18:M27)</f>
        <v>212</v>
      </c>
      <c r="N28" s="45">
        <f>SUM(N18:N27)</f>
        <v>449</v>
      </c>
      <c r="Q28" s="33"/>
      <c r="R28" s="4"/>
      <c r="S28" s="33"/>
    </row>
    <row r="29" spans="1:19" ht="15" customHeight="1">
      <c r="A29" s="84" t="s">
        <v>29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Q29" s="33"/>
      <c r="R29" s="4"/>
      <c r="S29" s="33"/>
    </row>
    <row r="30" spans="1:19">
      <c r="A30" s="82" t="s">
        <v>47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Q30" s="33"/>
      <c r="R30" s="33"/>
      <c r="S30" s="33"/>
    </row>
    <row r="31" spans="1:19">
      <c r="A31" s="82" t="s">
        <v>48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1:19" ht="1.5" customHeight="1">
      <c r="A32" s="130" t="s">
        <v>30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ht="15.75" thickBot="1">
      <c r="A34" s="131" t="s">
        <v>31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  <row r="35" spans="1:14" ht="13.5" customHeight="1">
      <c r="A35" s="20" t="s">
        <v>32</v>
      </c>
      <c r="B35" s="132" t="s">
        <v>33</v>
      </c>
      <c r="C35" s="135"/>
      <c r="D35" s="135"/>
      <c r="E35" s="135"/>
      <c r="F35" s="135"/>
      <c r="G35" s="135"/>
      <c r="H35" s="135"/>
      <c r="I35" s="135"/>
      <c r="J35" s="135"/>
      <c r="K35" s="136"/>
      <c r="L35" s="132" t="s">
        <v>18</v>
      </c>
      <c r="M35" s="133"/>
      <c r="N35" s="134"/>
    </row>
    <row r="36" spans="1:14" ht="13.5" customHeight="1">
      <c r="A36" s="21" t="s">
        <v>55</v>
      </c>
      <c r="B36" s="2">
        <v>1</v>
      </c>
      <c r="C36" s="2">
        <v>2</v>
      </c>
      <c r="D36" s="2">
        <v>3</v>
      </c>
      <c r="E36" s="2">
        <v>4</v>
      </c>
      <c r="F36" s="2">
        <v>5</v>
      </c>
      <c r="G36" s="2">
        <v>6</v>
      </c>
      <c r="H36" s="2">
        <v>7</v>
      </c>
      <c r="I36" s="2">
        <v>8</v>
      </c>
      <c r="J36" s="2">
        <v>9</v>
      </c>
      <c r="K36" s="2">
        <v>10</v>
      </c>
      <c r="L36" s="2" t="s">
        <v>50</v>
      </c>
      <c r="M36" s="2" t="s">
        <v>54</v>
      </c>
      <c r="N36" s="22" t="s">
        <v>34</v>
      </c>
    </row>
    <row r="37" spans="1:14" ht="13.5" customHeight="1">
      <c r="A37" s="23" t="s">
        <v>35</v>
      </c>
      <c r="B37" s="1">
        <v>5</v>
      </c>
      <c r="C37" s="1">
        <v>3</v>
      </c>
      <c r="D37" s="1">
        <v>2</v>
      </c>
      <c r="E37" s="1"/>
      <c r="F37" s="1"/>
      <c r="G37" s="1"/>
      <c r="H37" s="1"/>
      <c r="I37" s="1"/>
      <c r="J37" s="1"/>
      <c r="K37" s="1">
        <v>1</v>
      </c>
      <c r="L37" s="1">
        <f>SUM(B37:K37)</f>
        <v>11</v>
      </c>
      <c r="M37" s="1">
        <f t="shared" ref="M37:N41" si="3">L37</f>
        <v>11</v>
      </c>
      <c r="N37" s="24">
        <f t="shared" si="3"/>
        <v>11</v>
      </c>
    </row>
    <row r="38" spans="1:14" ht="13.5" customHeight="1">
      <c r="A38" s="23" t="s">
        <v>36</v>
      </c>
      <c r="B38" s="1"/>
      <c r="C38" s="1">
        <v>2</v>
      </c>
      <c r="D38" s="1">
        <v>3</v>
      </c>
      <c r="E38" s="1"/>
      <c r="F38" s="1"/>
      <c r="G38" s="1">
        <v>3</v>
      </c>
      <c r="H38" s="1"/>
      <c r="I38" s="1"/>
      <c r="J38" s="1"/>
      <c r="K38" s="1">
        <v>2</v>
      </c>
      <c r="L38" s="1">
        <f>B38+C38+D38+E38+F38+G38+H38+I38+J38+K38</f>
        <v>10</v>
      </c>
      <c r="M38" s="1">
        <f t="shared" si="3"/>
        <v>10</v>
      </c>
      <c r="N38" s="24">
        <f t="shared" si="3"/>
        <v>10</v>
      </c>
    </row>
    <row r="39" spans="1:14" ht="13.5" customHeight="1">
      <c r="A39" s="23" t="s">
        <v>37</v>
      </c>
      <c r="B39" s="1"/>
      <c r="C39" s="1">
        <v>2</v>
      </c>
      <c r="D39" s="1"/>
      <c r="E39" s="1"/>
      <c r="F39" s="1">
        <v>2</v>
      </c>
      <c r="G39" s="1">
        <v>4</v>
      </c>
      <c r="H39" s="1"/>
      <c r="I39" s="1"/>
      <c r="J39" s="1"/>
      <c r="K39" s="1">
        <v>2</v>
      </c>
      <c r="L39" s="1">
        <f>B39+C39+D39+E39+F39+G39+H39+I39+J39+K39</f>
        <v>10</v>
      </c>
      <c r="M39" s="1">
        <f t="shared" si="3"/>
        <v>10</v>
      </c>
      <c r="N39" s="24">
        <f t="shared" si="3"/>
        <v>10</v>
      </c>
    </row>
    <row r="40" spans="1:14" ht="13.5" customHeight="1">
      <c r="A40" s="23" t="s">
        <v>38</v>
      </c>
      <c r="B40" s="1"/>
      <c r="C40" s="1">
        <v>2</v>
      </c>
      <c r="D40" s="1">
        <v>3</v>
      </c>
      <c r="E40" s="1">
        <v>2</v>
      </c>
      <c r="F40" s="1"/>
      <c r="G40" s="1">
        <v>2</v>
      </c>
      <c r="H40" s="1"/>
      <c r="I40" s="1"/>
      <c r="J40" s="1"/>
      <c r="K40" s="1">
        <v>1</v>
      </c>
      <c r="L40" s="1">
        <f>B40+C40+D40+E40+F40+G40+H40+I40+J40+K40</f>
        <v>10</v>
      </c>
      <c r="M40" s="1">
        <f t="shared" si="3"/>
        <v>10</v>
      </c>
      <c r="N40" s="24">
        <f t="shared" si="3"/>
        <v>10</v>
      </c>
    </row>
    <row r="41" spans="1:14" ht="13.5" customHeight="1">
      <c r="A41" s="25" t="s">
        <v>39</v>
      </c>
      <c r="B41" s="5"/>
      <c r="C41" s="5">
        <v>2</v>
      </c>
      <c r="D41" s="5">
        <v>3</v>
      </c>
      <c r="E41" s="5"/>
      <c r="F41" s="5"/>
      <c r="G41" s="5">
        <v>3</v>
      </c>
      <c r="H41" s="5"/>
      <c r="I41" s="5"/>
      <c r="J41" s="5"/>
      <c r="K41" s="5">
        <v>2</v>
      </c>
      <c r="L41" s="5">
        <f>B41+C41+D41+E41+F41+G41+H41+I41+J41+K41</f>
        <v>10</v>
      </c>
      <c r="M41" s="5">
        <f t="shared" si="3"/>
        <v>10</v>
      </c>
      <c r="N41" s="24">
        <f t="shared" si="3"/>
        <v>10</v>
      </c>
    </row>
    <row r="42" spans="1:14" ht="13.5" customHeight="1">
      <c r="A42" s="26" t="s">
        <v>72</v>
      </c>
      <c r="B42" s="1">
        <f>SUM(B37:B41)</f>
        <v>5</v>
      </c>
      <c r="C42" s="1">
        <f t="shared" ref="C42:K42" si="4">SUM(C37:C41)</f>
        <v>11</v>
      </c>
      <c r="D42" s="1">
        <f t="shared" si="4"/>
        <v>11</v>
      </c>
      <c r="E42" s="1">
        <f t="shared" si="4"/>
        <v>2</v>
      </c>
      <c r="F42" s="1">
        <f t="shared" si="4"/>
        <v>2</v>
      </c>
      <c r="G42" s="1">
        <f t="shared" si="4"/>
        <v>12</v>
      </c>
      <c r="H42" s="1">
        <f t="shared" si="4"/>
        <v>0</v>
      </c>
      <c r="I42" s="1">
        <f t="shared" si="4"/>
        <v>0</v>
      </c>
      <c r="J42" s="1">
        <f t="shared" si="4"/>
        <v>0</v>
      </c>
      <c r="K42" s="1">
        <f t="shared" si="4"/>
        <v>8</v>
      </c>
      <c r="L42" s="1">
        <f>SUM(L37:L41)</f>
        <v>51</v>
      </c>
      <c r="M42" s="1">
        <f>SUM(M37:M41)</f>
        <v>51</v>
      </c>
      <c r="N42" s="24">
        <f>SUM(N37:N41)</f>
        <v>51</v>
      </c>
    </row>
    <row r="43" spans="1:14" ht="13.5" customHeight="1" thickBot="1">
      <c r="A43" s="27" t="s">
        <v>73</v>
      </c>
      <c r="B43" s="19">
        <f>B42</f>
        <v>5</v>
      </c>
      <c r="C43" s="19">
        <f t="shared" ref="C43:K43" si="5">C42</f>
        <v>11</v>
      </c>
      <c r="D43" s="19">
        <f t="shared" si="5"/>
        <v>11</v>
      </c>
      <c r="E43" s="19">
        <f t="shared" si="5"/>
        <v>2</v>
      </c>
      <c r="F43" s="19">
        <f t="shared" si="5"/>
        <v>2</v>
      </c>
      <c r="G43" s="19">
        <f t="shared" si="5"/>
        <v>12</v>
      </c>
      <c r="H43" s="19">
        <f t="shared" si="5"/>
        <v>0</v>
      </c>
      <c r="I43" s="19">
        <f t="shared" si="5"/>
        <v>0</v>
      </c>
      <c r="J43" s="19">
        <f t="shared" si="5"/>
        <v>0</v>
      </c>
      <c r="K43" s="19">
        <f t="shared" si="5"/>
        <v>8</v>
      </c>
      <c r="L43" s="19">
        <f>L42</f>
        <v>51</v>
      </c>
      <c r="M43" s="19">
        <f>M42</f>
        <v>51</v>
      </c>
      <c r="N43" s="28"/>
    </row>
    <row r="44" spans="1:14" ht="13.5" customHeight="1">
      <c r="A44" s="29" t="s">
        <v>56</v>
      </c>
      <c r="B44" s="3">
        <v>1</v>
      </c>
      <c r="C44" s="3">
        <v>2</v>
      </c>
      <c r="D44" s="3">
        <v>3</v>
      </c>
      <c r="E44" s="3">
        <v>4</v>
      </c>
      <c r="F44" s="3">
        <v>5</v>
      </c>
      <c r="G44" s="3">
        <v>6</v>
      </c>
      <c r="H44" s="3">
        <v>7</v>
      </c>
      <c r="I44" s="3">
        <v>8</v>
      </c>
      <c r="J44" s="3">
        <v>9</v>
      </c>
      <c r="K44" s="3">
        <v>10</v>
      </c>
      <c r="L44" s="3" t="s">
        <v>51</v>
      </c>
      <c r="M44" s="3" t="s">
        <v>54</v>
      </c>
      <c r="N44" s="30" t="s">
        <v>34</v>
      </c>
    </row>
    <row r="45" spans="1:14" ht="13.5" customHeight="1">
      <c r="A45" s="23" t="s">
        <v>35</v>
      </c>
      <c r="B45" s="1">
        <v>1.5</v>
      </c>
      <c r="C45" s="1"/>
      <c r="D45" s="1"/>
      <c r="E45" s="1"/>
      <c r="F45" s="1"/>
      <c r="G45" s="1"/>
      <c r="H45" s="1">
        <v>1</v>
      </c>
      <c r="I45" s="1">
        <v>1</v>
      </c>
      <c r="J45" s="1">
        <v>1</v>
      </c>
      <c r="K45" s="1">
        <v>2</v>
      </c>
      <c r="L45" s="1">
        <f>B45+C45+D45+E45+F45+G45+H45+I45+J45+K45</f>
        <v>6.5</v>
      </c>
      <c r="M45" s="1">
        <f>M37+L45</f>
        <v>17.5</v>
      </c>
      <c r="N45" s="24">
        <f>M45</f>
        <v>17.5</v>
      </c>
    </row>
    <row r="46" spans="1:14" ht="13.5" customHeight="1">
      <c r="A46" s="23" t="s">
        <v>36</v>
      </c>
      <c r="B46" s="1"/>
      <c r="C46" s="1">
        <v>1</v>
      </c>
      <c r="D46" s="1"/>
      <c r="E46" s="1"/>
      <c r="F46" s="1"/>
      <c r="G46" s="1"/>
      <c r="H46" s="1">
        <v>1</v>
      </c>
      <c r="I46" s="1">
        <v>2</v>
      </c>
      <c r="J46" s="1"/>
      <c r="K46" s="1">
        <v>3</v>
      </c>
      <c r="L46" s="1">
        <f>B46+C46+D46+E46+F46+G46+H46+I46+J46+K46</f>
        <v>7</v>
      </c>
      <c r="M46" s="1">
        <f>M38+L46</f>
        <v>17</v>
      </c>
      <c r="N46" s="24">
        <f>M46</f>
        <v>17</v>
      </c>
    </row>
    <row r="47" spans="1:14" ht="13.5" customHeight="1">
      <c r="A47" s="23" t="s">
        <v>37</v>
      </c>
      <c r="B47" s="1"/>
      <c r="C47" s="1"/>
      <c r="D47" s="1"/>
      <c r="E47" s="1"/>
      <c r="F47" s="1"/>
      <c r="G47" s="1">
        <v>3</v>
      </c>
      <c r="H47" s="1"/>
      <c r="I47" s="1">
        <v>1</v>
      </c>
      <c r="J47" s="1"/>
      <c r="K47" s="1">
        <v>4</v>
      </c>
      <c r="L47" s="1">
        <f>B47+C47+D47+E47+F47+G47+H47+I47+J47+K47</f>
        <v>8</v>
      </c>
      <c r="M47" s="1">
        <f>M39+L47</f>
        <v>18</v>
      </c>
      <c r="N47" s="24">
        <f>M47</f>
        <v>18</v>
      </c>
    </row>
    <row r="48" spans="1:14" ht="13.5" customHeight="1">
      <c r="A48" s="23" t="s">
        <v>38</v>
      </c>
      <c r="B48" s="1"/>
      <c r="C48" s="1"/>
      <c r="D48" s="1"/>
      <c r="E48" s="1">
        <v>1</v>
      </c>
      <c r="F48" s="1"/>
      <c r="G48" s="1"/>
      <c r="H48" s="1">
        <v>3</v>
      </c>
      <c r="I48" s="1"/>
      <c r="J48" s="1">
        <v>1</v>
      </c>
      <c r="K48" s="1">
        <v>2</v>
      </c>
      <c r="L48" s="1">
        <f>B48+C48+D48+E48+F48+G48+H48+I48+J48+K48</f>
        <v>7</v>
      </c>
      <c r="M48" s="1">
        <f>M40+L48</f>
        <v>17</v>
      </c>
      <c r="N48" s="24">
        <f>M48</f>
        <v>17</v>
      </c>
    </row>
    <row r="49" spans="1:14" ht="13.5" customHeight="1">
      <c r="A49" s="25" t="s">
        <v>39</v>
      </c>
      <c r="B49" s="5">
        <v>1</v>
      </c>
      <c r="C49" s="5"/>
      <c r="D49" s="5"/>
      <c r="E49" s="5">
        <v>1</v>
      </c>
      <c r="F49" s="5"/>
      <c r="G49" s="5"/>
      <c r="H49" s="5">
        <v>2</v>
      </c>
      <c r="I49" s="5"/>
      <c r="J49" s="5">
        <v>2</v>
      </c>
      <c r="K49" s="5"/>
      <c r="L49" s="5">
        <f>B49+C49+D49+E49+F49+G49+H49+I49+J49+K49</f>
        <v>6</v>
      </c>
      <c r="M49" s="5">
        <f>M41+L49</f>
        <v>16</v>
      </c>
      <c r="N49" s="24">
        <f>M49</f>
        <v>16</v>
      </c>
    </row>
    <row r="50" spans="1:14" ht="13.5" customHeight="1">
      <c r="A50" s="26" t="s">
        <v>72</v>
      </c>
      <c r="B50" s="1">
        <f t="shared" ref="B50:N50" si="6">SUM(B45:B49)</f>
        <v>2.5</v>
      </c>
      <c r="C50" s="1">
        <f t="shared" si="6"/>
        <v>1</v>
      </c>
      <c r="D50" s="1">
        <f t="shared" si="6"/>
        <v>0</v>
      </c>
      <c r="E50" s="1">
        <f t="shared" si="6"/>
        <v>2</v>
      </c>
      <c r="F50" s="1">
        <f t="shared" si="6"/>
        <v>0</v>
      </c>
      <c r="G50" s="1">
        <f t="shared" si="6"/>
        <v>3</v>
      </c>
      <c r="H50" s="1">
        <f t="shared" si="6"/>
        <v>7</v>
      </c>
      <c r="I50" s="1">
        <f t="shared" si="6"/>
        <v>4</v>
      </c>
      <c r="J50" s="1">
        <f t="shared" si="6"/>
        <v>4</v>
      </c>
      <c r="K50" s="1">
        <f t="shared" si="6"/>
        <v>11</v>
      </c>
      <c r="L50" s="1">
        <f t="shared" si="6"/>
        <v>34.5</v>
      </c>
      <c r="M50" s="1">
        <f t="shared" si="6"/>
        <v>85.5</v>
      </c>
      <c r="N50" s="24">
        <f t="shared" si="6"/>
        <v>85.5</v>
      </c>
    </row>
    <row r="51" spans="1:14" ht="13.5" customHeight="1" thickBot="1">
      <c r="A51" s="27" t="s">
        <v>73</v>
      </c>
      <c r="B51" s="19">
        <f>B43+B50</f>
        <v>7.5</v>
      </c>
      <c r="C51" s="19">
        <f t="shared" ref="C51:K51" si="7">C43+C50</f>
        <v>12</v>
      </c>
      <c r="D51" s="19">
        <f t="shared" si="7"/>
        <v>11</v>
      </c>
      <c r="E51" s="19">
        <f t="shared" si="7"/>
        <v>4</v>
      </c>
      <c r="F51" s="19">
        <f t="shared" si="7"/>
        <v>2</v>
      </c>
      <c r="G51" s="19">
        <f t="shared" si="7"/>
        <v>15</v>
      </c>
      <c r="H51" s="19">
        <f t="shared" si="7"/>
        <v>7</v>
      </c>
      <c r="I51" s="19">
        <f t="shared" si="7"/>
        <v>4</v>
      </c>
      <c r="J51" s="19">
        <f t="shared" si="7"/>
        <v>4</v>
      </c>
      <c r="K51" s="19">
        <f t="shared" si="7"/>
        <v>19</v>
      </c>
      <c r="L51" s="19">
        <f>L43+L50</f>
        <v>85.5</v>
      </c>
      <c r="M51" s="19">
        <f>M43+M50</f>
        <v>136.5</v>
      </c>
      <c r="N51" s="28"/>
    </row>
    <row r="52" spans="1:14" ht="13.5" customHeight="1">
      <c r="A52" s="29" t="s">
        <v>57</v>
      </c>
      <c r="B52" s="3">
        <v>1</v>
      </c>
      <c r="C52" s="3">
        <v>2</v>
      </c>
      <c r="D52" s="3">
        <v>3</v>
      </c>
      <c r="E52" s="3">
        <v>4</v>
      </c>
      <c r="F52" s="3">
        <v>5</v>
      </c>
      <c r="G52" s="3">
        <v>6</v>
      </c>
      <c r="H52" s="3">
        <v>7</v>
      </c>
      <c r="I52" s="3">
        <v>8</v>
      </c>
      <c r="J52" s="3">
        <v>9</v>
      </c>
      <c r="K52" s="3">
        <v>10</v>
      </c>
      <c r="L52" s="3" t="s">
        <v>52</v>
      </c>
      <c r="M52" s="3" t="s">
        <v>54</v>
      </c>
      <c r="N52" s="30" t="s">
        <v>34</v>
      </c>
    </row>
    <row r="53" spans="1:14" ht="13.5" customHeight="1">
      <c r="A53" s="23" t="s">
        <v>35</v>
      </c>
      <c r="B53" s="1">
        <v>2.5</v>
      </c>
      <c r="C53" s="1">
        <v>1</v>
      </c>
      <c r="D53" s="1"/>
      <c r="E53" s="1"/>
      <c r="F53" s="1"/>
      <c r="G53" s="1"/>
      <c r="H53" s="1">
        <v>1.5</v>
      </c>
      <c r="I53" s="1"/>
      <c r="J53" s="1">
        <v>3</v>
      </c>
      <c r="K53" s="1">
        <v>3</v>
      </c>
      <c r="L53" s="1">
        <f>B53+C53+D53+E53+F53+G53+H53+I53+J53+K53</f>
        <v>11</v>
      </c>
      <c r="M53" s="1">
        <f>M45+L53</f>
        <v>28.5</v>
      </c>
      <c r="N53" s="24">
        <f>M53</f>
        <v>28.5</v>
      </c>
    </row>
    <row r="54" spans="1:14" ht="13.5" customHeight="1">
      <c r="A54" s="23" t="s">
        <v>36</v>
      </c>
      <c r="B54" s="1"/>
      <c r="C54" s="1">
        <v>3</v>
      </c>
      <c r="D54" s="1"/>
      <c r="E54" s="1"/>
      <c r="F54" s="1"/>
      <c r="G54" s="1"/>
      <c r="H54" s="1">
        <v>2</v>
      </c>
      <c r="I54" s="1">
        <v>1</v>
      </c>
      <c r="J54" s="1">
        <v>2</v>
      </c>
      <c r="K54" s="1">
        <v>3</v>
      </c>
      <c r="L54" s="1">
        <f>B54+C54+D54+E54+F54+G54+H54+I54+J54+K54</f>
        <v>11</v>
      </c>
      <c r="M54" s="1">
        <f>M46+L54</f>
        <v>28</v>
      </c>
      <c r="N54" s="24">
        <f>M54</f>
        <v>28</v>
      </c>
    </row>
    <row r="55" spans="1:14" ht="13.5" customHeight="1">
      <c r="A55" s="23" t="s">
        <v>37</v>
      </c>
      <c r="B55" s="1"/>
      <c r="C55" s="1"/>
      <c r="D55" s="1"/>
      <c r="E55" s="1"/>
      <c r="F55" s="1"/>
      <c r="G55" s="1">
        <v>4</v>
      </c>
      <c r="H55" s="1"/>
      <c r="I55" s="1"/>
      <c r="J55" s="1"/>
      <c r="K55" s="1">
        <v>3</v>
      </c>
      <c r="L55" s="1">
        <f>B55+C55+D55+E55+F55+G55+H55+I55+J55+K55</f>
        <v>7</v>
      </c>
      <c r="M55" s="1">
        <f>M47+L55</f>
        <v>25</v>
      </c>
      <c r="N55" s="24">
        <f>M55</f>
        <v>25</v>
      </c>
    </row>
    <row r="56" spans="1:14" ht="13.5" customHeight="1">
      <c r="A56" s="23" t="s">
        <v>38</v>
      </c>
      <c r="B56" s="1"/>
      <c r="C56" s="1">
        <v>1</v>
      </c>
      <c r="D56" s="1"/>
      <c r="E56" s="1">
        <v>2</v>
      </c>
      <c r="F56" s="1"/>
      <c r="G56" s="1"/>
      <c r="H56" s="1"/>
      <c r="I56" s="1"/>
      <c r="J56" s="1">
        <v>1</v>
      </c>
      <c r="K56" s="1">
        <v>3</v>
      </c>
      <c r="L56" s="1">
        <f>B56+C56+D56+E56+F56+G56+H56+I56+J56+K56</f>
        <v>7</v>
      </c>
      <c r="M56" s="1">
        <f>M48+L56</f>
        <v>24</v>
      </c>
      <c r="N56" s="24">
        <f>M56</f>
        <v>24</v>
      </c>
    </row>
    <row r="57" spans="1:14" ht="13.5" customHeight="1">
      <c r="A57" s="25" t="s">
        <v>39</v>
      </c>
      <c r="B57" s="5"/>
      <c r="C57" s="5">
        <v>1</v>
      </c>
      <c r="D57" s="5"/>
      <c r="E57" s="5"/>
      <c r="F57" s="5">
        <v>3</v>
      </c>
      <c r="G57" s="5">
        <v>2</v>
      </c>
      <c r="H57" s="5">
        <v>1</v>
      </c>
      <c r="I57" s="5">
        <v>2</v>
      </c>
      <c r="J57" s="5">
        <v>1</v>
      </c>
      <c r="K57" s="5">
        <v>3</v>
      </c>
      <c r="L57" s="5">
        <f>B57+C57+D57+E57+F57+G57+H57+I57+J57+K57</f>
        <v>13</v>
      </c>
      <c r="M57" s="5">
        <f>M49+L57</f>
        <v>29</v>
      </c>
      <c r="N57" s="24">
        <f>M57</f>
        <v>29</v>
      </c>
    </row>
    <row r="58" spans="1:14" ht="13.5" customHeight="1">
      <c r="A58" s="26" t="s">
        <v>72</v>
      </c>
      <c r="B58" s="1">
        <f t="shared" ref="B58:N58" si="8">SUM(B53:B57)</f>
        <v>2.5</v>
      </c>
      <c r="C58" s="1">
        <f t="shared" si="8"/>
        <v>6</v>
      </c>
      <c r="D58" s="1">
        <f t="shared" si="8"/>
        <v>0</v>
      </c>
      <c r="E58" s="1">
        <f t="shared" si="8"/>
        <v>2</v>
      </c>
      <c r="F58" s="1">
        <f t="shared" si="8"/>
        <v>3</v>
      </c>
      <c r="G58" s="1">
        <f t="shared" si="8"/>
        <v>6</v>
      </c>
      <c r="H58" s="1">
        <f t="shared" si="8"/>
        <v>4.5</v>
      </c>
      <c r="I58" s="1">
        <f t="shared" si="8"/>
        <v>3</v>
      </c>
      <c r="J58" s="1">
        <f t="shared" si="8"/>
        <v>7</v>
      </c>
      <c r="K58" s="1">
        <f t="shared" si="8"/>
        <v>15</v>
      </c>
      <c r="L58" s="1">
        <f t="shared" si="8"/>
        <v>49</v>
      </c>
      <c r="M58" s="1">
        <f t="shared" si="8"/>
        <v>134.5</v>
      </c>
      <c r="N58" s="24">
        <f t="shared" si="8"/>
        <v>134.5</v>
      </c>
    </row>
    <row r="59" spans="1:14" ht="13.5" customHeight="1" thickBot="1">
      <c r="A59" s="27" t="s">
        <v>73</v>
      </c>
      <c r="B59" s="19">
        <f>B51+B58</f>
        <v>10</v>
      </c>
      <c r="C59" s="19">
        <f t="shared" ref="C59:K59" si="9">C51+C58</f>
        <v>18</v>
      </c>
      <c r="D59" s="19">
        <f t="shared" si="9"/>
        <v>11</v>
      </c>
      <c r="E59" s="19">
        <f t="shared" si="9"/>
        <v>6</v>
      </c>
      <c r="F59" s="19">
        <f t="shared" si="9"/>
        <v>5</v>
      </c>
      <c r="G59" s="19">
        <f t="shared" si="9"/>
        <v>21</v>
      </c>
      <c r="H59" s="19">
        <f t="shared" si="9"/>
        <v>11.5</v>
      </c>
      <c r="I59" s="19">
        <f t="shared" si="9"/>
        <v>7</v>
      </c>
      <c r="J59" s="19">
        <f t="shared" si="9"/>
        <v>11</v>
      </c>
      <c r="K59" s="19">
        <f t="shared" si="9"/>
        <v>34</v>
      </c>
      <c r="L59" s="19">
        <f>L51+L58</f>
        <v>134.5</v>
      </c>
      <c r="M59" s="19">
        <f>M51+M58</f>
        <v>271</v>
      </c>
      <c r="N59" s="28"/>
    </row>
    <row r="60" spans="1:14" ht="13.5" customHeight="1">
      <c r="A60" s="29" t="s">
        <v>59</v>
      </c>
      <c r="B60" s="3">
        <v>1</v>
      </c>
      <c r="C60" s="3">
        <v>2</v>
      </c>
      <c r="D60" s="3">
        <v>3</v>
      </c>
      <c r="E60" s="3">
        <v>4</v>
      </c>
      <c r="F60" s="3">
        <v>5</v>
      </c>
      <c r="G60" s="3">
        <v>6</v>
      </c>
      <c r="H60" s="3">
        <v>7</v>
      </c>
      <c r="I60" s="3">
        <v>8</v>
      </c>
      <c r="J60" s="3">
        <v>9</v>
      </c>
      <c r="K60" s="3">
        <v>10</v>
      </c>
      <c r="L60" s="3" t="s">
        <v>53</v>
      </c>
      <c r="M60" s="3" t="s">
        <v>54</v>
      </c>
      <c r="N60" s="30" t="s">
        <v>34</v>
      </c>
    </row>
    <row r="61" spans="1:14" ht="13.5" customHeight="1">
      <c r="A61" s="23" t="s">
        <v>35</v>
      </c>
      <c r="B61" s="1">
        <v>4</v>
      </c>
      <c r="C61" s="1">
        <v>2</v>
      </c>
      <c r="D61" s="1">
        <v>1</v>
      </c>
      <c r="E61" s="1"/>
      <c r="F61" s="1"/>
      <c r="G61" s="1">
        <v>1</v>
      </c>
      <c r="H61" s="1"/>
      <c r="I61" s="1"/>
      <c r="J61" s="1">
        <v>1</v>
      </c>
      <c r="K61" s="1">
        <v>2</v>
      </c>
      <c r="L61" s="1">
        <f>B61+C61+D61+E61+F61+G61+H61+I61+J61+K61</f>
        <v>11</v>
      </c>
      <c r="M61" s="1">
        <f>M53+L61</f>
        <v>39.5</v>
      </c>
      <c r="N61" s="24">
        <f>M61</f>
        <v>39.5</v>
      </c>
    </row>
    <row r="62" spans="1:14" ht="13.5" customHeight="1">
      <c r="A62" s="23" t="s">
        <v>36</v>
      </c>
      <c r="B62" s="1"/>
      <c r="C62" s="1">
        <v>2</v>
      </c>
      <c r="D62" s="1">
        <v>2</v>
      </c>
      <c r="E62" s="1"/>
      <c r="F62" s="1"/>
      <c r="G62" s="1"/>
      <c r="H62" s="1">
        <v>2</v>
      </c>
      <c r="I62" s="1"/>
      <c r="J62" s="1">
        <v>1</v>
      </c>
      <c r="K62" s="1"/>
      <c r="L62" s="1">
        <f>B62+C62+D62+E62+F62+G62+H62+I62+J62+K62</f>
        <v>7</v>
      </c>
      <c r="M62" s="1">
        <f>M54+L62</f>
        <v>35</v>
      </c>
      <c r="N62" s="24">
        <f>M62</f>
        <v>35</v>
      </c>
    </row>
    <row r="63" spans="1:14" ht="13.5" customHeight="1">
      <c r="A63" s="23" t="s">
        <v>37</v>
      </c>
      <c r="B63" s="1"/>
      <c r="C63" s="1">
        <v>2</v>
      </c>
      <c r="D63" s="1"/>
      <c r="E63" s="1"/>
      <c r="F63" s="1">
        <v>1</v>
      </c>
      <c r="G63" s="1">
        <v>2</v>
      </c>
      <c r="H63" s="1"/>
      <c r="I63" s="1"/>
      <c r="J63" s="1"/>
      <c r="K63" s="1">
        <v>2</v>
      </c>
      <c r="L63" s="1">
        <f>B63+C63+D63+E63+F63+G63+H63+I63+J63+K63</f>
        <v>7</v>
      </c>
      <c r="M63" s="1">
        <f>M55+L63</f>
        <v>32</v>
      </c>
      <c r="N63" s="24">
        <f>M63</f>
        <v>32</v>
      </c>
    </row>
    <row r="64" spans="1:14" ht="13.5" customHeight="1">
      <c r="A64" s="23" t="s">
        <v>38</v>
      </c>
      <c r="B64" s="1"/>
      <c r="C64" s="1">
        <v>2</v>
      </c>
      <c r="D64" s="1">
        <v>3</v>
      </c>
      <c r="E64" s="1">
        <v>1</v>
      </c>
      <c r="F64" s="1"/>
      <c r="G64" s="1"/>
      <c r="H64" s="1">
        <v>3</v>
      </c>
      <c r="I64" s="1"/>
      <c r="J64" s="1">
        <v>4</v>
      </c>
      <c r="K64" s="1"/>
      <c r="L64" s="1">
        <f>B64+C64+D64+E64+F64+G64+H64+I64+J64+K64</f>
        <v>13</v>
      </c>
      <c r="M64" s="1">
        <f>M56+L64</f>
        <v>37</v>
      </c>
      <c r="N64" s="24">
        <f>M64</f>
        <v>37</v>
      </c>
    </row>
    <row r="65" spans="1:14" ht="13.5" customHeight="1">
      <c r="A65" s="23" t="s">
        <v>39</v>
      </c>
      <c r="B65" s="1"/>
      <c r="C65" s="1"/>
      <c r="D65" s="1"/>
      <c r="E65" s="1"/>
      <c r="F65" s="1"/>
      <c r="G65" s="1">
        <v>1</v>
      </c>
      <c r="H65" s="1">
        <v>5</v>
      </c>
      <c r="I65" s="1">
        <v>2</v>
      </c>
      <c r="J65" s="1">
        <v>11</v>
      </c>
      <c r="K65" s="1">
        <v>4</v>
      </c>
      <c r="L65" s="1">
        <f>B65+C65+D65+E65+F65+G65+H65+I65+J65+K65</f>
        <v>23</v>
      </c>
      <c r="M65" s="1">
        <f>M57+L65</f>
        <v>52</v>
      </c>
      <c r="N65" s="24">
        <f>M65</f>
        <v>52</v>
      </c>
    </row>
    <row r="66" spans="1:14" ht="13.5" customHeight="1">
      <c r="A66" s="26" t="s">
        <v>72</v>
      </c>
      <c r="B66" s="1">
        <f t="shared" ref="B66:N66" si="10">SUM(B61:B65)</f>
        <v>4</v>
      </c>
      <c r="C66" s="1">
        <f t="shared" si="10"/>
        <v>8</v>
      </c>
      <c r="D66" s="1">
        <f t="shared" si="10"/>
        <v>6</v>
      </c>
      <c r="E66" s="1">
        <f t="shared" si="10"/>
        <v>1</v>
      </c>
      <c r="F66" s="1">
        <f t="shared" si="10"/>
        <v>1</v>
      </c>
      <c r="G66" s="1">
        <f t="shared" si="10"/>
        <v>4</v>
      </c>
      <c r="H66" s="1">
        <f t="shared" si="10"/>
        <v>10</v>
      </c>
      <c r="I66" s="1">
        <f t="shared" si="10"/>
        <v>2</v>
      </c>
      <c r="J66" s="1">
        <f t="shared" si="10"/>
        <v>17</v>
      </c>
      <c r="K66" s="1">
        <f t="shared" si="10"/>
        <v>8</v>
      </c>
      <c r="L66" s="1">
        <f t="shared" si="10"/>
        <v>61</v>
      </c>
      <c r="M66" s="1">
        <f t="shared" si="10"/>
        <v>195.5</v>
      </c>
      <c r="N66" s="24">
        <f t="shared" si="10"/>
        <v>195.5</v>
      </c>
    </row>
    <row r="67" spans="1:14" ht="13.5" customHeight="1" thickBot="1">
      <c r="A67" s="27" t="s">
        <v>73</v>
      </c>
      <c r="B67" s="19">
        <f>B59+B66</f>
        <v>14</v>
      </c>
      <c r="C67" s="19">
        <f t="shared" ref="C67:K67" si="11">C59+C66</f>
        <v>26</v>
      </c>
      <c r="D67" s="19">
        <f t="shared" si="11"/>
        <v>17</v>
      </c>
      <c r="E67" s="19">
        <f t="shared" si="11"/>
        <v>7</v>
      </c>
      <c r="F67" s="19">
        <f t="shared" si="11"/>
        <v>6</v>
      </c>
      <c r="G67" s="19">
        <f t="shared" si="11"/>
        <v>25</v>
      </c>
      <c r="H67" s="19">
        <f t="shared" si="11"/>
        <v>21.5</v>
      </c>
      <c r="I67" s="19">
        <f t="shared" si="11"/>
        <v>9</v>
      </c>
      <c r="J67" s="19">
        <f t="shared" si="11"/>
        <v>28</v>
      </c>
      <c r="K67" s="19">
        <f t="shared" si="11"/>
        <v>42</v>
      </c>
      <c r="L67" s="19">
        <f>L59+L66</f>
        <v>195.5</v>
      </c>
      <c r="M67" s="19">
        <f>M58+M66</f>
        <v>330</v>
      </c>
      <c r="N67" s="28"/>
    </row>
    <row r="68" spans="1:14" ht="13.5" customHeight="1">
      <c r="A68" s="29" t="s">
        <v>63</v>
      </c>
      <c r="B68" s="3">
        <v>1</v>
      </c>
      <c r="C68" s="3">
        <v>2</v>
      </c>
      <c r="D68" s="3">
        <v>3</v>
      </c>
      <c r="E68" s="3">
        <v>4</v>
      </c>
      <c r="F68" s="3">
        <v>5</v>
      </c>
      <c r="G68" s="3">
        <v>6</v>
      </c>
      <c r="H68" s="3">
        <v>7</v>
      </c>
      <c r="I68" s="3">
        <v>8</v>
      </c>
      <c r="J68" s="3">
        <v>9</v>
      </c>
      <c r="K68" s="3">
        <v>10</v>
      </c>
      <c r="L68" s="3" t="s">
        <v>50</v>
      </c>
      <c r="M68" s="3" t="s">
        <v>64</v>
      </c>
      <c r="N68" s="30" t="s">
        <v>34</v>
      </c>
    </row>
    <row r="69" spans="1:14" ht="13.5" customHeight="1">
      <c r="A69" s="23" t="s">
        <v>35</v>
      </c>
      <c r="B69" s="1">
        <v>2</v>
      </c>
      <c r="C69" s="1">
        <v>0.5</v>
      </c>
      <c r="D69" s="1"/>
      <c r="E69" s="1"/>
      <c r="F69" s="1"/>
      <c r="G69" s="1"/>
      <c r="H69" s="1"/>
      <c r="I69" s="1">
        <v>1</v>
      </c>
      <c r="J69" s="1">
        <v>1</v>
      </c>
      <c r="K69" s="1">
        <v>3</v>
      </c>
      <c r="L69" s="1">
        <f>B69+C69+D69+E69+F69+G69+H69+I69+J69+K69</f>
        <v>7.5</v>
      </c>
      <c r="M69" s="1">
        <f>L69</f>
        <v>7.5</v>
      </c>
      <c r="N69" s="24">
        <f>N61+L69</f>
        <v>47</v>
      </c>
    </row>
    <row r="70" spans="1:14" ht="13.5" customHeight="1">
      <c r="A70" s="23" t="s">
        <v>36</v>
      </c>
      <c r="B70" s="1"/>
      <c r="C70" s="1"/>
      <c r="D70" s="1"/>
      <c r="E70" s="1"/>
      <c r="F70" s="1"/>
      <c r="G70" s="1">
        <v>1</v>
      </c>
      <c r="H70" s="1">
        <v>2</v>
      </c>
      <c r="I70" s="1">
        <v>1</v>
      </c>
      <c r="J70" s="1"/>
      <c r="K70" s="1">
        <v>3</v>
      </c>
      <c r="L70" s="1">
        <f>B70+C70+D70+E70+F70+G70+H70+I70+J70+K70</f>
        <v>7</v>
      </c>
      <c r="M70" s="1">
        <f>L70</f>
        <v>7</v>
      </c>
      <c r="N70" s="24">
        <f>N62+L70</f>
        <v>42</v>
      </c>
    </row>
    <row r="71" spans="1:14" ht="13.5" customHeight="1">
      <c r="A71" s="23" t="s">
        <v>37</v>
      </c>
      <c r="B71" s="1"/>
      <c r="C71" s="1"/>
      <c r="D71" s="1"/>
      <c r="E71" s="1"/>
      <c r="F71" s="1"/>
      <c r="G71" s="1">
        <v>2</v>
      </c>
      <c r="H71" s="1"/>
      <c r="I71" s="1"/>
      <c r="J71" s="1">
        <v>4</v>
      </c>
      <c r="K71" s="1">
        <v>3</v>
      </c>
      <c r="L71" s="1">
        <f>B71+C71+D71+E71+F71+G71+H71+I71+J71+K71</f>
        <v>9</v>
      </c>
      <c r="M71" s="1">
        <f>L71</f>
        <v>9</v>
      </c>
      <c r="N71" s="24">
        <f>N63+L71</f>
        <v>41</v>
      </c>
    </row>
    <row r="72" spans="1:14" ht="13.5" customHeight="1">
      <c r="A72" s="23" t="s">
        <v>38</v>
      </c>
      <c r="B72" s="1"/>
      <c r="C72" s="1"/>
      <c r="D72" s="1"/>
      <c r="E72" s="1">
        <v>2</v>
      </c>
      <c r="F72" s="1"/>
      <c r="G72" s="1"/>
      <c r="H72" s="1"/>
      <c r="I72" s="1"/>
      <c r="J72" s="1"/>
      <c r="K72" s="1">
        <v>2</v>
      </c>
      <c r="L72" s="1">
        <f>B72+C72+D72+E72+F72+G72+H72+I72+J72+K72</f>
        <v>4</v>
      </c>
      <c r="M72" s="1">
        <f>L72</f>
        <v>4</v>
      </c>
      <c r="N72" s="24">
        <f>N64+L72</f>
        <v>41</v>
      </c>
    </row>
    <row r="73" spans="1:14" ht="13.5" customHeight="1">
      <c r="A73" s="23" t="s">
        <v>39</v>
      </c>
      <c r="B73" s="1"/>
      <c r="C73" s="1"/>
      <c r="D73" s="1"/>
      <c r="E73" s="1"/>
      <c r="F73" s="1"/>
      <c r="G73" s="1">
        <v>2</v>
      </c>
      <c r="H73" s="1">
        <v>4</v>
      </c>
      <c r="I73" s="1">
        <v>4</v>
      </c>
      <c r="J73" s="1">
        <v>11</v>
      </c>
      <c r="K73" s="1">
        <v>4</v>
      </c>
      <c r="L73" s="1">
        <f>B73+C73+D73+E73+F73+G73+H73+I73+J73+K73</f>
        <v>25</v>
      </c>
      <c r="M73" s="1">
        <f>L73</f>
        <v>25</v>
      </c>
      <c r="N73" s="24">
        <f>N65+L73</f>
        <v>77</v>
      </c>
    </row>
    <row r="74" spans="1:14" ht="13.5" customHeight="1">
      <c r="A74" s="26" t="s">
        <v>72</v>
      </c>
      <c r="B74" s="1">
        <f t="shared" ref="B74:N74" si="12">SUM(B69:B73)</f>
        <v>2</v>
      </c>
      <c r="C74" s="1">
        <f t="shared" si="12"/>
        <v>0.5</v>
      </c>
      <c r="D74" s="1">
        <f t="shared" si="12"/>
        <v>0</v>
      </c>
      <c r="E74" s="1">
        <f t="shared" si="12"/>
        <v>2</v>
      </c>
      <c r="F74" s="1">
        <f t="shared" si="12"/>
        <v>0</v>
      </c>
      <c r="G74" s="1">
        <f t="shared" si="12"/>
        <v>5</v>
      </c>
      <c r="H74" s="1">
        <f t="shared" si="12"/>
        <v>6</v>
      </c>
      <c r="I74" s="1">
        <f t="shared" si="12"/>
        <v>6</v>
      </c>
      <c r="J74" s="1">
        <f t="shared" si="12"/>
        <v>16</v>
      </c>
      <c r="K74" s="1">
        <f t="shared" si="12"/>
        <v>15</v>
      </c>
      <c r="L74" s="1">
        <f t="shared" si="12"/>
        <v>52.5</v>
      </c>
      <c r="M74" s="1">
        <f t="shared" si="12"/>
        <v>52.5</v>
      </c>
      <c r="N74" s="24">
        <f t="shared" si="12"/>
        <v>248</v>
      </c>
    </row>
    <row r="75" spans="1:14" ht="13.5" customHeight="1" thickBot="1">
      <c r="A75" s="27" t="s">
        <v>73</v>
      </c>
      <c r="B75" s="19">
        <f>B74</f>
        <v>2</v>
      </c>
      <c r="C75" s="19">
        <f t="shared" ref="C75:K75" si="13">C74</f>
        <v>0.5</v>
      </c>
      <c r="D75" s="19">
        <f t="shared" si="13"/>
        <v>0</v>
      </c>
      <c r="E75" s="19">
        <f t="shared" si="13"/>
        <v>2</v>
      </c>
      <c r="F75" s="19">
        <f t="shared" si="13"/>
        <v>0</v>
      </c>
      <c r="G75" s="19">
        <f t="shared" si="13"/>
        <v>5</v>
      </c>
      <c r="H75" s="19">
        <f t="shared" si="13"/>
        <v>6</v>
      </c>
      <c r="I75" s="19">
        <f t="shared" si="13"/>
        <v>6</v>
      </c>
      <c r="J75" s="19">
        <f t="shared" si="13"/>
        <v>16</v>
      </c>
      <c r="K75" s="19">
        <f t="shared" si="13"/>
        <v>15</v>
      </c>
      <c r="L75" s="19">
        <f>L74</f>
        <v>52.5</v>
      </c>
      <c r="M75" s="19">
        <f>M74</f>
        <v>52.5</v>
      </c>
      <c r="N75" s="28"/>
    </row>
    <row r="76" spans="1:14" ht="13.5" customHeight="1">
      <c r="A76" s="29" t="s">
        <v>66</v>
      </c>
      <c r="B76" s="3">
        <v>1</v>
      </c>
      <c r="C76" s="3">
        <v>2</v>
      </c>
      <c r="D76" s="3">
        <v>3</v>
      </c>
      <c r="E76" s="3">
        <v>4</v>
      </c>
      <c r="F76" s="3">
        <v>5</v>
      </c>
      <c r="G76" s="3">
        <v>6</v>
      </c>
      <c r="H76" s="3">
        <v>7</v>
      </c>
      <c r="I76" s="3">
        <v>8</v>
      </c>
      <c r="J76" s="3">
        <v>9</v>
      </c>
      <c r="K76" s="3">
        <v>10</v>
      </c>
      <c r="L76" s="3" t="s">
        <v>51</v>
      </c>
      <c r="M76" s="3" t="s">
        <v>64</v>
      </c>
      <c r="N76" s="30" t="s">
        <v>34</v>
      </c>
    </row>
    <row r="77" spans="1:14" ht="13.5" customHeight="1">
      <c r="A77" s="23" t="s">
        <v>35</v>
      </c>
      <c r="B77" s="1">
        <v>3</v>
      </c>
      <c r="C77" s="1"/>
      <c r="D77" s="1"/>
      <c r="E77" s="1"/>
      <c r="F77" s="1"/>
      <c r="G77" s="1">
        <v>1</v>
      </c>
      <c r="H77" s="1">
        <v>0.5</v>
      </c>
      <c r="I77" s="1">
        <v>3</v>
      </c>
      <c r="J77" s="1">
        <v>6</v>
      </c>
      <c r="K77" s="1">
        <v>1</v>
      </c>
      <c r="L77" s="1">
        <f>B77+C77+D77+E77+F77+G77+H77+I77+J77+K77</f>
        <v>14.5</v>
      </c>
      <c r="M77" s="1">
        <f t="shared" ref="M77:M82" si="14">L77+M69</f>
        <v>22</v>
      </c>
      <c r="N77" s="24">
        <f>N69+L77</f>
        <v>61.5</v>
      </c>
    </row>
    <row r="78" spans="1:14" ht="13.5" customHeight="1">
      <c r="A78" s="23" t="s">
        <v>36</v>
      </c>
      <c r="B78" s="1"/>
      <c r="C78" s="1"/>
      <c r="D78" s="1">
        <v>2</v>
      </c>
      <c r="E78" s="1"/>
      <c r="F78" s="1"/>
      <c r="G78" s="1"/>
      <c r="H78" s="1">
        <v>4</v>
      </c>
      <c r="I78" s="1">
        <v>3</v>
      </c>
      <c r="J78" s="1">
        <v>2</v>
      </c>
      <c r="K78" s="1">
        <v>2</v>
      </c>
      <c r="L78" s="1">
        <f>B78+C78+D78+E78+F78+G78+H78+I78+J78+K78</f>
        <v>13</v>
      </c>
      <c r="M78" s="1">
        <f t="shared" si="14"/>
        <v>20</v>
      </c>
      <c r="N78" s="24">
        <f>N70+L78</f>
        <v>55</v>
      </c>
    </row>
    <row r="79" spans="1:14" ht="13.5" customHeight="1">
      <c r="A79" s="23" t="s">
        <v>37</v>
      </c>
      <c r="B79" s="1"/>
      <c r="C79" s="1"/>
      <c r="D79" s="1"/>
      <c r="E79" s="1"/>
      <c r="F79" s="1"/>
      <c r="G79" s="1">
        <v>1</v>
      </c>
      <c r="H79" s="1"/>
      <c r="I79" s="1">
        <v>1</v>
      </c>
      <c r="J79" s="1">
        <v>1</v>
      </c>
      <c r="K79" s="1">
        <v>2</v>
      </c>
      <c r="L79" s="1">
        <f>B79+C79+D79+E79+F79+G79+H79+I79+J79+K79</f>
        <v>5</v>
      </c>
      <c r="M79" s="1">
        <f t="shared" si="14"/>
        <v>14</v>
      </c>
      <c r="N79" s="24">
        <f>N71+L79</f>
        <v>46</v>
      </c>
    </row>
    <row r="80" spans="1:14" ht="13.5" customHeight="1">
      <c r="A80" s="23" t="s">
        <v>38</v>
      </c>
      <c r="B80" s="1"/>
      <c r="C80" s="1"/>
      <c r="D80" s="1"/>
      <c r="E80" s="1">
        <v>2</v>
      </c>
      <c r="F80" s="1"/>
      <c r="G80" s="1"/>
      <c r="H80" s="1"/>
      <c r="I80" s="1"/>
      <c r="J80" s="1"/>
      <c r="K80" s="1">
        <v>2</v>
      </c>
      <c r="L80" s="1">
        <f>B80+C80+D80+E80+F80+G80+H80+I80+J80+K80</f>
        <v>4</v>
      </c>
      <c r="M80" s="1">
        <f t="shared" si="14"/>
        <v>8</v>
      </c>
      <c r="N80" s="24">
        <f>N72+L80</f>
        <v>45</v>
      </c>
    </row>
    <row r="81" spans="1:14" ht="13.5" customHeight="1">
      <c r="A81" s="23" t="s">
        <v>39</v>
      </c>
      <c r="B81" s="1"/>
      <c r="C81" s="1"/>
      <c r="D81" s="1"/>
      <c r="E81" s="1"/>
      <c r="F81" s="1"/>
      <c r="G81" s="1">
        <v>2</v>
      </c>
      <c r="H81" s="1">
        <v>2</v>
      </c>
      <c r="I81" s="1">
        <v>2</v>
      </c>
      <c r="J81" s="1">
        <v>2</v>
      </c>
      <c r="K81" s="1">
        <v>2</v>
      </c>
      <c r="L81" s="1">
        <f>B81+C81+D81+E81+F81+G81+H81+I81+J81+K81</f>
        <v>10</v>
      </c>
      <c r="M81" s="1">
        <f t="shared" si="14"/>
        <v>35</v>
      </c>
      <c r="N81" s="24">
        <f>N73+L81</f>
        <v>87</v>
      </c>
    </row>
    <row r="82" spans="1:14" ht="13.5" customHeight="1">
      <c r="A82" s="26" t="s">
        <v>72</v>
      </c>
      <c r="B82" s="1">
        <f t="shared" ref="B82:K82" si="15">SUM(B77:B81)</f>
        <v>3</v>
      </c>
      <c r="C82" s="1">
        <f t="shared" si="15"/>
        <v>0</v>
      </c>
      <c r="D82" s="1">
        <f t="shared" si="15"/>
        <v>2</v>
      </c>
      <c r="E82" s="1">
        <f t="shared" si="15"/>
        <v>2</v>
      </c>
      <c r="F82" s="1">
        <f t="shared" si="15"/>
        <v>0</v>
      </c>
      <c r="G82" s="1">
        <f t="shared" si="15"/>
        <v>4</v>
      </c>
      <c r="H82" s="1">
        <f t="shared" si="15"/>
        <v>6.5</v>
      </c>
      <c r="I82" s="1">
        <f t="shared" si="15"/>
        <v>9</v>
      </c>
      <c r="J82" s="1">
        <f t="shared" si="15"/>
        <v>11</v>
      </c>
      <c r="K82" s="1">
        <f t="shared" si="15"/>
        <v>9</v>
      </c>
      <c r="L82" s="1">
        <f>L77+L78+L79+L80+L81</f>
        <v>46.5</v>
      </c>
      <c r="M82" s="1">
        <f t="shared" si="14"/>
        <v>99</v>
      </c>
      <c r="N82" s="24">
        <f>SUM(N77:N81)</f>
        <v>294.5</v>
      </c>
    </row>
    <row r="83" spans="1:14" ht="13.5" customHeight="1" thickBot="1">
      <c r="A83" s="27" t="s">
        <v>73</v>
      </c>
      <c r="B83" s="19">
        <f>B75+B82</f>
        <v>5</v>
      </c>
      <c r="C83" s="19">
        <f t="shared" ref="C83:K83" si="16">C75+C82</f>
        <v>0.5</v>
      </c>
      <c r="D83" s="19">
        <f t="shared" si="16"/>
        <v>2</v>
      </c>
      <c r="E83" s="19">
        <f t="shared" si="16"/>
        <v>4</v>
      </c>
      <c r="F83" s="19">
        <f t="shared" si="16"/>
        <v>0</v>
      </c>
      <c r="G83" s="19">
        <f t="shared" si="16"/>
        <v>9</v>
      </c>
      <c r="H83" s="19">
        <f t="shared" si="16"/>
        <v>12.5</v>
      </c>
      <c r="I83" s="19">
        <f t="shared" si="16"/>
        <v>15</v>
      </c>
      <c r="J83" s="19">
        <f t="shared" si="16"/>
        <v>27</v>
      </c>
      <c r="K83" s="19">
        <f t="shared" si="16"/>
        <v>24</v>
      </c>
      <c r="L83" s="19">
        <f>L75+L82</f>
        <v>99</v>
      </c>
      <c r="M83" s="19">
        <f>M75+M82</f>
        <v>151.5</v>
      </c>
      <c r="N83" s="28"/>
    </row>
    <row r="84" spans="1:14" ht="13.5" customHeight="1">
      <c r="A84" s="29" t="s">
        <v>67</v>
      </c>
      <c r="B84" s="3">
        <v>1</v>
      </c>
      <c r="C84" s="3">
        <v>2</v>
      </c>
      <c r="D84" s="3">
        <v>3</v>
      </c>
      <c r="E84" s="3">
        <v>4</v>
      </c>
      <c r="F84" s="3">
        <v>5</v>
      </c>
      <c r="G84" s="3">
        <v>6</v>
      </c>
      <c r="H84" s="3">
        <v>7</v>
      </c>
      <c r="I84" s="3">
        <v>8</v>
      </c>
      <c r="J84" s="3">
        <v>9</v>
      </c>
      <c r="K84" s="3">
        <v>10</v>
      </c>
      <c r="L84" s="3" t="s">
        <v>52</v>
      </c>
      <c r="M84" s="3" t="s">
        <v>64</v>
      </c>
      <c r="N84" s="30" t="s">
        <v>34</v>
      </c>
    </row>
    <row r="85" spans="1:14" ht="13.5" customHeight="1">
      <c r="A85" s="23" t="s">
        <v>35</v>
      </c>
      <c r="B85" s="1">
        <v>2</v>
      </c>
      <c r="C85" s="1"/>
      <c r="D85" s="1"/>
      <c r="E85" s="1"/>
      <c r="F85" s="1"/>
      <c r="G85" s="1"/>
      <c r="H85" s="1"/>
      <c r="I85" s="1">
        <v>1</v>
      </c>
      <c r="J85" s="1">
        <v>6</v>
      </c>
      <c r="K85" s="1">
        <v>3</v>
      </c>
      <c r="L85" s="1">
        <f>B85+C85+D85+E85+F85+G85+H85+I85+J85+K85</f>
        <v>12</v>
      </c>
      <c r="M85" s="1">
        <f t="shared" ref="M85:M90" si="17">L85+M77</f>
        <v>34</v>
      </c>
      <c r="N85" s="24">
        <f>N77+L85</f>
        <v>73.5</v>
      </c>
    </row>
    <row r="86" spans="1:14" ht="13.5" customHeight="1">
      <c r="A86" s="23" t="s">
        <v>36</v>
      </c>
      <c r="B86" s="1"/>
      <c r="C86" s="1"/>
      <c r="D86" s="1"/>
      <c r="E86" s="1"/>
      <c r="F86" s="1"/>
      <c r="G86" s="1">
        <v>1</v>
      </c>
      <c r="H86" s="1"/>
      <c r="I86" s="1"/>
      <c r="J86" s="1"/>
      <c r="K86" s="1">
        <v>3</v>
      </c>
      <c r="L86" s="1">
        <f>B86+C86+D86+E86+F86+G86+H86+I86+J86+K86</f>
        <v>4</v>
      </c>
      <c r="M86" s="1">
        <f t="shared" si="17"/>
        <v>24</v>
      </c>
      <c r="N86" s="24">
        <f>N78+L86</f>
        <v>59</v>
      </c>
    </row>
    <row r="87" spans="1:14" ht="13.5" customHeight="1">
      <c r="A87" s="23" t="s">
        <v>37</v>
      </c>
      <c r="B87" s="1"/>
      <c r="C87" s="1"/>
      <c r="D87" s="1"/>
      <c r="E87" s="1"/>
      <c r="F87" s="1"/>
      <c r="G87" s="1">
        <v>1</v>
      </c>
      <c r="H87" s="1"/>
      <c r="I87" s="1"/>
      <c r="J87" s="1"/>
      <c r="K87" s="1">
        <v>2</v>
      </c>
      <c r="L87" s="1">
        <f>B87+C87+D87+E87+F87+G87+H87+I87+J87+K87</f>
        <v>3</v>
      </c>
      <c r="M87" s="1">
        <f t="shared" si="17"/>
        <v>17</v>
      </c>
      <c r="N87" s="24">
        <f>N79+L87</f>
        <v>49</v>
      </c>
    </row>
    <row r="88" spans="1:14" ht="13.5" customHeight="1">
      <c r="A88" s="23" t="s">
        <v>38</v>
      </c>
      <c r="B88" s="1"/>
      <c r="C88" s="1"/>
      <c r="D88" s="1"/>
      <c r="E88" s="1">
        <v>1</v>
      </c>
      <c r="F88" s="1"/>
      <c r="G88" s="1"/>
      <c r="H88" s="1">
        <v>2</v>
      </c>
      <c r="I88" s="1"/>
      <c r="J88" s="1"/>
      <c r="K88" s="1">
        <v>1</v>
      </c>
      <c r="L88" s="1">
        <f>B88+C88+D88+E88+F88+G88+H88+I88+J88+K88</f>
        <v>4</v>
      </c>
      <c r="M88" s="1">
        <f t="shared" si="17"/>
        <v>12</v>
      </c>
      <c r="N88" s="24">
        <f>N80+L88</f>
        <v>49</v>
      </c>
    </row>
    <row r="89" spans="1:14" ht="13.5" customHeight="1">
      <c r="A89" s="23" t="s">
        <v>39</v>
      </c>
      <c r="B89" s="1"/>
      <c r="C89" s="1"/>
      <c r="D89" s="1"/>
      <c r="E89" s="1"/>
      <c r="F89" s="1"/>
      <c r="G89" s="1"/>
      <c r="H89" s="1">
        <v>1</v>
      </c>
      <c r="I89" s="1">
        <v>1</v>
      </c>
      <c r="J89" s="1">
        <v>1</v>
      </c>
      <c r="K89" s="1">
        <v>2</v>
      </c>
      <c r="L89" s="1">
        <f>B89+C89+D89+E89+F89+G89+H89+I89+J89+K89</f>
        <v>5</v>
      </c>
      <c r="M89" s="1">
        <f t="shared" si="17"/>
        <v>40</v>
      </c>
      <c r="N89" s="24">
        <f>N81+L89</f>
        <v>92</v>
      </c>
    </row>
    <row r="90" spans="1:14" ht="13.5" customHeight="1">
      <c r="A90" s="26" t="s">
        <v>72</v>
      </c>
      <c r="B90" s="1">
        <f t="shared" ref="B90:K90" si="18">SUM(B85:B89)</f>
        <v>2</v>
      </c>
      <c r="C90" s="1">
        <f t="shared" si="18"/>
        <v>0</v>
      </c>
      <c r="D90" s="1">
        <f t="shared" si="18"/>
        <v>0</v>
      </c>
      <c r="E90" s="1">
        <f t="shared" si="18"/>
        <v>1</v>
      </c>
      <c r="F90" s="1">
        <f t="shared" si="18"/>
        <v>0</v>
      </c>
      <c r="G90" s="1">
        <f t="shared" si="18"/>
        <v>2</v>
      </c>
      <c r="H90" s="1">
        <f t="shared" si="18"/>
        <v>3</v>
      </c>
      <c r="I90" s="1">
        <f t="shared" si="18"/>
        <v>2</v>
      </c>
      <c r="J90" s="1">
        <f t="shared" si="18"/>
        <v>7</v>
      </c>
      <c r="K90" s="1">
        <f t="shared" si="18"/>
        <v>11</v>
      </c>
      <c r="L90" s="1">
        <f>L85+L86+L87+L88+L89</f>
        <v>28</v>
      </c>
      <c r="M90" s="1">
        <f t="shared" si="17"/>
        <v>127</v>
      </c>
      <c r="N90" s="24">
        <f>SUM(N85:N89)</f>
        <v>322.5</v>
      </c>
    </row>
    <row r="91" spans="1:14" ht="13.5" customHeight="1" thickBot="1">
      <c r="A91" s="27" t="s">
        <v>73</v>
      </c>
      <c r="B91" s="19">
        <f>B83+B90</f>
        <v>7</v>
      </c>
      <c r="C91" s="19">
        <f t="shared" ref="C91:K91" si="19">C83+C90</f>
        <v>0.5</v>
      </c>
      <c r="D91" s="19">
        <f t="shared" si="19"/>
        <v>2</v>
      </c>
      <c r="E91" s="19">
        <f t="shared" si="19"/>
        <v>5</v>
      </c>
      <c r="F91" s="19">
        <f t="shared" si="19"/>
        <v>0</v>
      </c>
      <c r="G91" s="19">
        <f t="shared" si="19"/>
        <v>11</v>
      </c>
      <c r="H91" s="19">
        <f t="shared" si="19"/>
        <v>15.5</v>
      </c>
      <c r="I91" s="19">
        <f t="shared" si="19"/>
        <v>17</v>
      </c>
      <c r="J91" s="19">
        <f t="shared" si="19"/>
        <v>34</v>
      </c>
      <c r="K91" s="19">
        <f t="shared" si="19"/>
        <v>35</v>
      </c>
      <c r="L91" s="19">
        <f>L83+L90</f>
        <v>127</v>
      </c>
      <c r="M91" s="19">
        <f>M82+M90</f>
        <v>226</v>
      </c>
      <c r="N91" s="28"/>
    </row>
    <row r="92" spans="1:14" ht="13.5" customHeight="1">
      <c r="A92" s="29" t="s">
        <v>68</v>
      </c>
      <c r="B92" s="3">
        <v>1</v>
      </c>
      <c r="C92" s="3">
        <v>2</v>
      </c>
      <c r="D92" s="3">
        <v>3</v>
      </c>
      <c r="E92" s="3">
        <v>4</v>
      </c>
      <c r="F92" s="3">
        <v>5</v>
      </c>
      <c r="G92" s="3">
        <v>6</v>
      </c>
      <c r="H92" s="3">
        <v>7</v>
      </c>
      <c r="I92" s="3">
        <v>8</v>
      </c>
      <c r="J92" s="3">
        <v>9</v>
      </c>
      <c r="K92" s="3">
        <v>10</v>
      </c>
      <c r="L92" s="3" t="s">
        <v>53</v>
      </c>
      <c r="M92" s="3" t="s">
        <v>64</v>
      </c>
      <c r="N92" s="30" t="s">
        <v>34</v>
      </c>
    </row>
    <row r="93" spans="1:14" ht="13.5" customHeight="1">
      <c r="A93" s="23" t="s">
        <v>35</v>
      </c>
      <c r="B93" s="1">
        <v>2</v>
      </c>
      <c r="C93" s="1"/>
      <c r="D93" s="1"/>
      <c r="E93" s="1"/>
      <c r="F93" s="1"/>
      <c r="G93" s="1">
        <v>2</v>
      </c>
      <c r="H93" s="1"/>
      <c r="I93" s="1">
        <v>2</v>
      </c>
      <c r="J93" s="1">
        <v>2</v>
      </c>
      <c r="K93" s="1">
        <v>3</v>
      </c>
      <c r="L93" s="1">
        <f>B93+C93+D93+E93+F93+G93+H93+I93+J93+K93</f>
        <v>11</v>
      </c>
      <c r="M93" s="1">
        <f t="shared" ref="M93:M98" si="20">L93+M85</f>
        <v>45</v>
      </c>
      <c r="N93" s="24">
        <f>N85+L93</f>
        <v>84.5</v>
      </c>
    </row>
    <row r="94" spans="1:14" ht="13.5" customHeight="1">
      <c r="A94" s="23" t="s">
        <v>36</v>
      </c>
      <c r="B94" s="1"/>
      <c r="C94" s="1"/>
      <c r="D94" s="1"/>
      <c r="E94" s="1"/>
      <c r="F94" s="1"/>
      <c r="G94" s="1">
        <v>2</v>
      </c>
      <c r="H94" s="1">
        <v>2</v>
      </c>
      <c r="I94" s="1"/>
      <c r="J94" s="1"/>
      <c r="K94" s="1">
        <v>3</v>
      </c>
      <c r="L94" s="1">
        <f>B94+C94+D94+E94+F94+G94+H94+I94+J94+K94</f>
        <v>7</v>
      </c>
      <c r="M94" s="1">
        <f t="shared" si="20"/>
        <v>31</v>
      </c>
      <c r="N94" s="24">
        <f>N86+L94</f>
        <v>66</v>
      </c>
    </row>
    <row r="95" spans="1:14" ht="13.5" customHeight="1">
      <c r="A95" s="23" t="s">
        <v>37</v>
      </c>
      <c r="B95" s="1"/>
      <c r="C95" s="1"/>
      <c r="D95" s="1"/>
      <c r="E95" s="1"/>
      <c r="F95" s="1"/>
      <c r="G95" s="1">
        <v>1</v>
      </c>
      <c r="H95" s="1"/>
      <c r="I95" s="1">
        <v>1</v>
      </c>
      <c r="J95" s="1">
        <v>2</v>
      </c>
      <c r="K95" s="1">
        <v>3</v>
      </c>
      <c r="L95" s="1">
        <f>B95+C95+D95+E95+F95+G95+H95+I95+J95+K95</f>
        <v>7</v>
      </c>
      <c r="M95" s="1">
        <f t="shared" si="20"/>
        <v>24</v>
      </c>
      <c r="N95" s="24">
        <f>N87+L95</f>
        <v>56</v>
      </c>
    </row>
    <row r="96" spans="1:14" ht="13.5" customHeight="1">
      <c r="A96" s="23" t="s">
        <v>38</v>
      </c>
      <c r="B96" s="1"/>
      <c r="C96" s="1"/>
      <c r="D96" s="1"/>
      <c r="E96" s="1">
        <v>2</v>
      </c>
      <c r="F96" s="1"/>
      <c r="G96" s="1">
        <v>1</v>
      </c>
      <c r="H96" s="1">
        <v>3</v>
      </c>
      <c r="I96" s="1"/>
      <c r="J96" s="1"/>
      <c r="K96" s="1"/>
      <c r="L96" s="1">
        <f>B96+C96+D96+E96+F96+G96+H96+I96+J96+K96</f>
        <v>6</v>
      </c>
      <c r="M96" s="1">
        <f t="shared" si="20"/>
        <v>18</v>
      </c>
      <c r="N96" s="24">
        <f>N88+L96</f>
        <v>55</v>
      </c>
    </row>
    <row r="97" spans="1:14" ht="13.5" customHeight="1">
      <c r="A97" s="23" t="s">
        <v>39</v>
      </c>
      <c r="B97" s="1"/>
      <c r="C97" s="1"/>
      <c r="D97" s="1"/>
      <c r="E97" s="1"/>
      <c r="F97" s="1"/>
      <c r="G97" s="1">
        <v>1.5</v>
      </c>
      <c r="H97" s="1"/>
      <c r="I97" s="1"/>
      <c r="J97" s="1">
        <v>2</v>
      </c>
      <c r="K97" s="1">
        <v>3</v>
      </c>
      <c r="L97" s="1">
        <f>B97+C97+D97+E97+F97+G97+H97+I97+J97+K97</f>
        <v>6.5</v>
      </c>
      <c r="M97" s="1">
        <f t="shared" si="20"/>
        <v>46.5</v>
      </c>
      <c r="N97" s="24">
        <f>N89+L97</f>
        <v>98.5</v>
      </c>
    </row>
    <row r="98" spans="1:14" ht="13.5" customHeight="1">
      <c r="A98" s="26" t="s">
        <v>72</v>
      </c>
      <c r="B98" s="1">
        <f t="shared" ref="B98:K98" si="21">SUM(B93:B97)</f>
        <v>2</v>
      </c>
      <c r="C98" s="1">
        <f t="shared" si="21"/>
        <v>0</v>
      </c>
      <c r="D98" s="1">
        <f t="shared" si="21"/>
        <v>0</v>
      </c>
      <c r="E98" s="1">
        <f t="shared" si="21"/>
        <v>2</v>
      </c>
      <c r="F98" s="1">
        <f t="shared" si="21"/>
        <v>0</v>
      </c>
      <c r="G98" s="1">
        <f t="shared" si="21"/>
        <v>7.5</v>
      </c>
      <c r="H98" s="1">
        <f t="shared" si="21"/>
        <v>5</v>
      </c>
      <c r="I98" s="1">
        <f t="shared" si="21"/>
        <v>3</v>
      </c>
      <c r="J98" s="1">
        <f t="shared" si="21"/>
        <v>6</v>
      </c>
      <c r="K98" s="1">
        <f t="shared" si="21"/>
        <v>12</v>
      </c>
      <c r="L98" s="1">
        <f>L93+L94+L95+L96+L97</f>
        <v>37.5</v>
      </c>
      <c r="M98" s="1">
        <f t="shared" si="20"/>
        <v>164.5</v>
      </c>
      <c r="N98" s="24">
        <f>SUM(N93:N97)</f>
        <v>360</v>
      </c>
    </row>
    <row r="99" spans="1:14" ht="13.5" customHeight="1" thickBot="1">
      <c r="A99" s="27" t="s">
        <v>73</v>
      </c>
      <c r="B99" s="19">
        <f>B91+B98</f>
        <v>9</v>
      </c>
      <c r="C99" s="19">
        <f t="shared" ref="C99:K99" si="22">C91+C98</f>
        <v>0.5</v>
      </c>
      <c r="D99" s="19">
        <f t="shared" si="22"/>
        <v>2</v>
      </c>
      <c r="E99" s="19">
        <f t="shared" si="22"/>
        <v>7</v>
      </c>
      <c r="F99" s="19">
        <f t="shared" si="22"/>
        <v>0</v>
      </c>
      <c r="G99" s="19">
        <f t="shared" si="22"/>
        <v>18.5</v>
      </c>
      <c r="H99" s="19">
        <f t="shared" si="22"/>
        <v>20.5</v>
      </c>
      <c r="I99" s="19">
        <f t="shared" si="22"/>
        <v>20</v>
      </c>
      <c r="J99" s="19">
        <f t="shared" si="22"/>
        <v>40</v>
      </c>
      <c r="K99" s="19">
        <f t="shared" si="22"/>
        <v>47</v>
      </c>
      <c r="L99" s="19">
        <f>L91+L98</f>
        <v>164.5</v>
      </c>
      <c r="M99" s="19">
        <f>M90+M98</f>
        <v>291.5</v>
      </c>
      <c r="N99" s="28"/>
    </row>
    <row r="100" spans="1:14" ht="13.5" customHeight="1">
      <c r="A100" s="29" t="s">
        <v>69</v>
      </c>
      <c r="B100" s="3">
        <v>1</v>
      </c>
      <c r="C100" s="3">
        <v>2</v>
      </c>
      <c r="D100" s="3">
        <v>3</v>
      </c>
      <c r="E100" s="3">
        <v>4</v>
      </c>
      <c r="F100" s="3">
        <v>5</v>
      </c>
      <c r="G100" s="3">
        <v>6</v>
      </c>
      <c r="H100" s="3">
        <v>7</v>
      </c>
      <c r="I100" s="3">
        <v>8</v>
      </c>
      <c r="J100" s="3">
        <v>9</v>
      </c>
      <c r="K100" s="3">
        <v>10</v>
      </c>
      <c r="L100" s="3" t="s">
        <v>70</v>
      </c>
      <c r="M100" s="3" t="s">
        <v>64</v>
      </c>
      <c r="N100" s="30" t="s">
        <v>34</v>
      </c>
    </row>
    <row r="101" spans="1:14" ht="13.5" customHeight="1">
      <c r="A101" s="23" t="s">
        <v>35</v>
      </c>
      <c r="B101" s="1">
        <v>2</v>
      </c>
      <c r="C101" s="1">
        <v>0.5</v>
      </c>
      <c r="D101" s="1"/>
      <c r="E101" s="1"/>
      <c r="F101" s="1"/>
      <c r="G101" s="1">
        <v>0.5</v>
      </c>
      <c r="H101" s="1">
        <v>1</v>
      </c>
      <c r="I101" s="1">
        <v>0.5</v>
      </c>
      <c r="J101" s="1">
        <v>5</v>
      </c>
      <c r="K101" s="1">
        <v>2</v>
      </c>
      <c r="L101" s="1">
        <f>B101+C101+D101+E101+F101+G101+H101+I101+J101+K101</f>
        <v>11.5</v>
      </c>
      <c r="M101" s="1">
        <f t="shared" ref="M101:M106" si="23">L101+M93</f>
        <v>56.5</v>
      </c>
      <c r="N101" s="24">
        <f>N93+L101</f>
        <v>96</v>
      </c>
    </row>
    <row r="102" spans="1:14" ht="13.5" customHeight="1">
      <c r="A102" s="23" t="s">
        <v>36</v>
      </c>
      <c r="B102" s="1"/>
      <c r="C102" s="1"/>
      <c r="D102" s="1">
        <v>2</v>
      </c>
      <c r="E102" s="1"/>
      <c r="F102" s="1"/>
      <c r="G102" s="1">
        <v>1</v>
      </c>
      <c r="H102" s="1">
        <v>1</v>
      </c>
      <c r="I102" s="1"/>
      <c r="J102" s="1"/>
      <c r="K102" s="1">
        <v>2</v>
      </c>
      <c r="L102" s="1">
        <f>B102+C102+D102+E102+F102+G102+H102+I102+J102+K102</f>
        <v>6</v>
      </c>
      <c r="M102" s="1">
        <f t="shared" si="23"/>
        <v>37</v>
      </c>
      <c r="N102" s="24">
        <f>N94+L102</f>
        <v>72</v>
      </c>
    </row>
    <row r="103" spans="1:14" ht="13.5" customHeight="1">
      <c r="A103" s="23" t="s">
        <v>37</v>
      </c>
      <c r="B103" s="1"/>
      <c r="C103" s="1"/>
      <c r="D103" s="1"/>
      <c r="E103" s="1"/>
      <c r="F103" s="1">
        <v>1</v>
      </c>
      <c r="G103" s="1">
        <v>1</v>
      </c>
      <c r="H103" s="1"/>
      <c r="I103" s="1"/>
      <c r="J103" s="1">
        <v>2</v>
      </c>
      <c r="K103" s="1">
        <v>2</v>
      </c>
      <c r="L103" s="1">
        <f>B103+C103+D103+E103+F103+G103+H103+I103+J103+K103</f>
        <v>6</v>
      </c>
      <c r="M103" s="1">
        <f t="shared" si="23"/>
        <v>30</v>
      </c>
      <c r="N103" s="24">
        <f>N95+L103</f>
        <v>62</v>
      </c>
    </row>
    <row r="104" spans="1:14" ht="13.5" customHeight="1">
      <c r="A104" s="23" t="s">
        <v>38</v>
      </c>
      <c r="B104" s="1"/>
      <c r="C104" s="1"/>
      <c r="D104" s="1"/>
      <c r="E104" s="1">
        <v>2</v>
      </c>
      <c r="F104" s="1"/>
      <c r="G104" s="1">
        <v>1</v>
      </c>
      <c r="H104" s="1">
        <v>6</v>
      </c>
      <c r="I104" s="1"/>
      <c r="J104" s="1"/>
      <c r="K104" s="1">
        <v>1</v>
      </c>
      <c r="L104" s="1">
        <f>B104+C104+D104+E104+F104+G104+H104+I104+J104+K104</f>
        <v>10</v>
      </c>
      <c r="M104" s="1">
        <f t="shared" si="23"/>
        <v>28</v>
      </c>
      <c r="N104" s="24">
        <f>N96+L104</f>
        <v>65</v>
      </c>
    </row>
    <row r="105" spans="1:14" ht="13.5" customHeight="1">
      <c r="A105" s="23" t="s">
        <v>39</v>
      </c>
      <c r="B105" s="1"/>
      <c r="C105" s="1"/>
      <c r="D105" s="1"/>
      <c r="E105" s="1"/>
      <c r="F105" s="1"/>
      <c r="G105" s="1">
        <v>1</v>
      </c>
      <c r="H105" s="1">
        <v>1</v>
      </c>
      <c r="I105" s="1">
        <v>2</v>
      </c>
      <c r="J105" s="1">
        <v>8</v>
      </c>
      <c r="K105" s="1">
        <v>2</v>
      </c>
      <c r="L105" s="1">
        <f>B105+C105+D105+E105+F105+G105+H105+I105+J105+K105</f>
        <v>14</v>
      </c>
      <c r="M105" s="1">
        <f t="shared" si="23"/>
        <v>60.5</v>
      </c>
      <c r="N105" s="24">
        <f>N97+L105</f>
        <v>112.5</v>
      </c>
    </row>
    <row r="106" spans="1:14" ht="13.5" customHeight="1">
      <c r="A106" s="26" t="s">
        <v>72</v>
      </c>
      <c r="B106" s="1">
        <f t="shared" ref="B106:K106" si="24">SUM(B101:B105)</f>
        <v>2</v>
      </c>
      <c r="C106" s="1">
        <f t="shared" si="24"/>
        <v>0.5</v>
      </c>
      <c r="D106" s="1">
        <f t="shared" si="24"/>
        <v>2</v>
      </c>
      <c r="E106" s="1">
        <f t="shared" si="24"/>
        <v>2</v>
      </c>
      <c r="F106" s="1">
        <f t="shared" si="24"/>
        <v>1</v>
      </c>
      <c r="G106" s="1">
        <f t="shared" si="24"/>
        <v>4.5</v>
      </c>
      <c r="H106" s="1">
        <f t="shared" si="24"/>
        <v>9</v>
      </c>
      <c r="I106" s="1">
        <f t="shared" si="24"/>
        <v>2.5</v>
      </c>
      <c r="J106" s="1">
        <f t="shared" si="24"/>
        <v>15</v>
      </c>
      <c r="K106" s="1">
        <f t="shared" si="24"/>
        <v>9</v>
      </c>
      <c r="L106" s="1">
        <f>L101+L102+L103+L104+L105</f>
        <v>47.5</v>
      </c>
      <c r="M106" s="1">
        <f t="shared" si="23"/>
        <v>212</v>
      </c>
      <c r="N106" s="24">
        <f>SUM(N101:N105)</f>
        <v>407.5</v>
      </c>
    </row>
    <row r="107" spans="1:14" ht="13.5" customHeight="1" thickBot="1">
      <c r="A107" s="27" t="s">
        <v>73</v>
      </c>
      <c r="B107" s="19">
        <f>B99+B106</f>
        <v>11</v>
      </c>
      <c r="C107" s="19">
        <f t="shared" ref="C107:K107" si="25">C99+C106</f>
        <v>1</v>
      </c>
      <c r="D107" s="19">
        <f t="shared" si="25"/>
        <v>4</v>
      </c>
      <c r="E107" s="19">
        <f t="shared" si="25"/>
        <v>9</v>
      </c>
      <c r="F107" s="19">
        <f t="shared" si="25"/>
        <v>1</v>
      </c>
      <c r="G107" s="19">
        <f t="shared" si="25"/>
        <v>23</v>
      </c>
      <c r="H107" s="19">
        <f t="shared" si="25"/>
        <v>29.5</v>
      </c>
      <c r="I107" s="19">
        <f t="shared" si="25"/>
        <v>22.5</v>
      </c>
      <c r="J107" s="19">
        <f t="shared" si="25"/>
        <v>55</v>
      </c>
      <c r="K107" s="19">
        <f t="shared" si="25"/>
        <v>56</v>
      </c>
      <c r="L107" s="19">
        <f>L99+L106</f>
        <v>212</v>
      </c>
      <c r="M107" s="19">
        <f>M98+M106</f>
        <v>376.5</v>
      </c>
      <c r="N107" s="28"/>
    </row>
    <row r="108" spans="1:14" ht="13.5" customHeight="1">
      <c r="A108" s="29" t="s">
        <v>78</v>
      </c>
      <c r="B108" s="3">
        <v>1</v>
      </c>
      <c r="C108" s="3">
        <v>2</v>
      </c>
      <c r="D108" s="3">
        <v>3</v>
      </c>
      <c r="E108" s="3">
        <v>4</v>
      </c>
      <c r="F108" s="3">
        <v>5</v>
      </c>
      <c r="G108" s="3">
        <v>6</v>
      </c>
      <c r="H108" s="3">
        <v>7</v>
      </c>
      <c r="I108" s="3">
        <v>8</v>
      </c>
      <c r="J108" s="3">
        <v>9</v>
      </c>
      <c r="K108" s="3">
        <v>10</v>
      </c>
      <c r="L108" s="3" t="s">
        <v>77</v>
      </c>
      <c r="M108" s="3" t="s">
        <v>64</v>
      </c>
      <c r="N108" s="30" t="s">
        <v>34</v>
      </c>
    </row>
    <row r="109" spans="1:14" ht="13.5" customHeight="1">
      <c r="A109" s="23" t="s">
        <v>35</v>
      </c>
      <c r="B109" s="1">
        <v>4</v>
      </c>
      <c r="C109" s="1">
        <v>2</v>
      </c>
      <c r="D109" s="1"/>
      <c r="E109" s="1"/>
      <c r="F109" s="1"/>
      <c r="G109" s="1"/>
      <c r="H109" s="1"/>
      <c r="I109" s="1">
        <v>6</v>
      </c>
      <c r="J109" s="1">
        <v>1.5</v>
      </c>
      <c r="K109" s="1">
        <v>2</v>
      </c>
      <c r="L109" s="1">
        <f>B109+C109+D109+E109+F109+G109+H109+I109+J109+K109</f>
        <v>15.5</v>
      </c>
      <c r="M109" s="1">
        <f t="shared" ref="M109:M114" si="26">L109+M101</f>
        <v>72</v>
      </c>
      <c r="N109" s="24">
        <f>N101+L109</f>
        <v>111.5</v>
      </c>
    </row>
    <row r="110" spans="1:14">
      <c r="A110" s="23" t="s">
        <v>36</v>
      </c>
      <c r="B110" s="1"/>
      <c r="C110" s="1">
        <v>3</v>
      </c>
      <c r="D110" s="1">
        <v>3</v>
      </c>
      <c r="E110" s="1"/>
      <c r="F110" s="1"/>
      <c r="G110" s="1"/>
      <c r="H110" s="1"/>
      <c r="I110" s="1"/>
      <c r="J110" s="1"/>
      <c r="K110" s="1">
        <v>2</v>
      </c>
      <c r="L110" s="1">
        <f>B110+C110+D110+E110+F110+G110+H110+I110+J110+K110</f>
        <v>8</v>
      </c>
      <c r="M110" s="1">
        <f t="shared" si="26"/>
        <v>45</v>
      </c>
      <c r="N110" s="24">
        <f>N102+L110</f>
        <v>80</v>
      </c>
    </row>
    <row r="111" spans="1:14">
      <c r="A111" s="23" t="s">
        <v>37</v>
      </c>
      <c r="B111" s="1"/>
      <c r="C111" s="1">
        <v>3</v>
      </c>
      <c r="D111" s="1"/>
      <c r="E111" s="1"/>
      <c r="F111" s="1">
        <v>1</v>
      </c>
      <c r="G111" s="1">
        <v>1</v>
      </c>
      <c r="H111" s="1"/>
      <c r="I111" s="1">
        <v>1</v>
      </c>
      <c r="J111" s="1"/>
      <c r="K111" s="1">
        <v>2</v>
      </c>
      <c r="L111" s="1">
        <f>B111+C111+D111+E111+F111+G111+H111+I111+J111+K111</f>
        <v>8</v>
      </c>
      <c r="M111" s="1">
        <f t="shared" si="26"/>
        <v>38</v>
      </c>
      <c r="N111" s="24">
        <f>N103+L111</f>
        <v>70</v>
      </c>
    </row>
    <row r="112" spans="1:14">
      <c r="A112" s="23" t="s">
        <v>38</v>
      </c>
      <c r="B112" s="1"/>
      <c r="C112" s="1">
        <v>3</v>
      </c>
      <c r="D112" s="1"/>
      <c r="E112" s="1">
        <v>5</v>
      </c>
      <c r="F112" s="1"/>
      <c r="G112" s="1"/>
      <c r="H112" s="1"/>
      <c r="I112" s="1"/>
      <c r="J112" s="1"/>
      <c r="K112" s="1">
        <v>2</v>
      </c>
      <c r="L112" s="1">
        <f>B112+C112+D112+E112+F112+G112+H112+I112+J112+K112</f>
        <v>10</v>
      </c>
      <c r="M112" s="1">
        <f t="shared" si="26"/>
        <v>38</v>
      </c>
      <c r="N112" s="24">
        <f>N104+L112</f>
        <v>75</v>
      </c>
    </row>
    <row r="113" spans="1:14">
      <c r="A113" s="23" t="s">
        <v>39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>
        <f>B113+C113+D113+E113+F113+G113+H113+I113+J113+K113</f>
        <v>0</v>
      </c>
      <c r="M113" s="1">
        <f t="shared" si="26"/>
        <v>60.5</v>
      </c>
      <c r="N113" s="24">
        <f>N105+L113</f>
        <v>112.5</v>
      </c>
    </row>
    <row r="114" spans="1:14">
      <c r="A114" s="26" t="s">
        <v>72</v>
      </c>
      <c r="B114" s="1">
        <f t="shared" ref="B114:K114" si="27">SUM(B109:B113)</f>
        <v>4</v>
      </c>
      <c r="C114" s="1">
        <f t="shared" si="27"/>
        <v>11</v>
      </c>
      <c r="D114" s="1">
        <f t="shared" si="27"/>
        <v>3</v>
      </c>
      <c r="E114" s="1">
        <f t="shared" si="27"/>
        <v>5</v>
      </c>
      <c r="F114" s="1">
        <f t="shared" si="27"/>
        <v>1</v>
      </c>
      <c r="G114" s="1">
        <f t="shared" si="27"/>
        <v>1</v>
      </c>
      <c r="H114" s="1">
        <f t="shared" si="27"/>
        <v>0</v>
      </c>
      <c r="I114" s="1">
        <f t="shared" si="27"/>
        <v>7</v>
      </c>
      <c r="J114" s="1">
        <f t="shared" si="27"/>
        <v>1.5</v>
      </c>
      <c r="K114" s="1">
        <f t="shared" si="27"/>
        <v>8</v>
      </c>
      <c r="L114" s="1">
        <f>L109+L110+L111+L112+L113</f>
        <v>41.5</v>
      </c>
      <c r="M114" s="1">
        <f t="shared" si="26"/>
        <v>253.5</v>
      </c>
      <c r="N114" s="24">
        <f>SUM(N109:N113)</f>
        <v>449</v>
      </c>
    </row>
    <row r="115" spans="1:14" ht="15.75" thickBot="1">
      <c r="A115" s="27" t="s">
        <v>73</v>
      </c>
      <c r="B115" s="19">
        <f>B107+B114</f>
        <v>15</v>
      </c>
      <c r="C115" s="19">
        <f t="shared" ref="C115:K115" si="28">C107+C114</f>
        <v>12</v>
      </c>
      <c r="D115" s="19">
        <f t="shared" si="28"/>
        <v>7</v>
      </c>
      <c r="E115" s="19">
        <f t="shared" si="28"/>
        <v>14</v>
      </c>
      <c r="F115" s="19">
        <f t="shared" si="28"/>
        <v>2</v>
      </c>
      <c r="G115" s="19">
        <f t="shared" si="28"/>
        <v>24</v>
      </c>
      <c r="H115" s="19">
        <f t="shared" si="28"/>
        <v>29.5</v>
      </c>
      <c r="I115" s="19">
        <f t="shared" si="28"/>
        <v>29.5</v>
      </c>
      <c r="J115" s="19">
        <f t="shared" si="28"/>
        <v>56.5</v>
      </c>
      <c r="K115" s="19">
        <f t="shared" si="28"/>
        <v>64</v>
      </c>
      <c r="L115" s="19">
        <f>L107+L114</f>
        <v>253.5</v>
      </c>
      <c r="M115" s="19">
        <f>M106+M114</f>
        <v>465.5</v>
      </c>
      <c r="N115" s="28"/>
    </row>
    <row r="116" spans="1:14">
      <c r="A116" s="3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>
      <c r="A117" s="115" t="s">
        <v>40</v>
      </c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</row>
    <row r="118" spans="1:14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</row>
    <row r="119" spans="1:14">
      <c r="A119" s="105" t="s">
        <v>80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7"/>
    </row>
    <row r="120" spans="1:14" ht="46.5" customHeight="1">
      <c r="A120" s="108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10"/>
    </row>
    <row r="121" spans="1:14">
      <c r="A121" s="111" t="s">
        <v>46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76"/>
    </row>
    <row r="122" spans="1:14" ht="45" customHeight="1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4"/>
    </row>
    <row r="123" spans="1:14">
      <c r="A123" s="115" t="s">
        <v>41</v>
      </c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</row>
    <row r="124" spans="1:14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</row>
    <row r="125" spans="1:14">
      <c r="A125" s="105" t="s">
        <v>81</v>
      </c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7"/>
    </row>
    <row r="126" spans="1:14">
      <c r="A126" s="108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10"/>
    </row>
    <row r="127" spans="1:14">
      <c r="A127" s="117" t="s">
        <v>42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</row>
    <row r="128" spans="1:14" ht="30" customHeight="1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</row>
    <row r="129" spans="1:14" ht="25.5" customHeight="1">
      <c r="A129" s="105" t="s">
        <v>82</v>
      </c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7"/>
    </row>
    <row r="130" spans="1:14">
      <c r="A130" s="108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10"/>
    </row>
    <row r="131" spans="1:14">
      <c r="A131" s="118" t="s">
        <v>43</v>
      </c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76"/>
    </row>
    <row r="132" spans="1:14">
      <c r="A132" s="115" t="s">
        <v>44</v>
      </c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</row>
    <row r="133" spans="1:14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</row>
    <row r="134" spans="1:14">
      <c r="A134" s="105" t="s">
        <v>83</v>
      </c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2"/>
    </row>
    <row r="135" spans="1:14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5"/>
    </row>
    <row r="136" spans="1:14" ht="38.25" customHeight="1">
      <c r="A136" s="12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27"/>
    </row>
    <row r="137" spans="1:14" ht="26.25" customHeight="1">
      <c r="A137" s="120" t="s">
        <v>71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76"/>
    </row>
    <row r="138" spans="1:14">
      <c r="A138" s="115" t="s">
        <v>45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</row>
    <row r="139" spans="1:14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</row>
    <row r="140" spans="1:14">
      <c r="A140" s="105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7"/>
    </row>
    <row r="141" spans="1:14">
      <c r="A141" s="108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10"/>
    </row>
  </sheetData>
  <mergeCells count="56">
    <mergeCell ref="A28:H28"/>
    <mergeCell ref="A117:N118"/>
    <mergeCell ref="A119:N120"/>
    <mergeCell ref="A125:N126"/>
    <mergeCell ref="A31:N31"/>
    <mergeCell ref="A32:N33"/>
    <mergeCell ref="A34:N34"/>
    <mergeCell ref="L35:N35"/>
    <mergeCell ref="B35:K35"/>
    <mergeCell ref="A140:N141"/>
    <mergeCell ref="A121:N122"/>
    <mergeCell ref="A123:N124"/>
    <mergeCell ref="A127:N128"/>
    <mergeCell ref="A131:N131"/>
    <mergeCell ref="A132:N133"/>
    <mergeCell ref="A137:N137"/>
    <mergeCell ref="A138:N139"/>
    <mergeCell ref="A134:N136"/>
    <mergeCell ref="A129:N130"/>
    <mergeCell ref="K15:K17"/>
    <mergeCell ref="N15:N17"/>
    <mergeCell ref="B15:H17"/>
    <mergeCell ref="L15:L17"/>
    <mergeCell ref="M15:M17"/>
    <mergeCell ref="C9:N9"/>
    <mergeCell ref="B27:H27"/>
    <mergeCell ref="A30:N30"/>
    <mergeCell ref="A29:N29"/>
    <mergeCell ref="B24:H24"/>
    <mergeCell ref="B23:H23"/>
    <mergeCell ref="B20:H20"/>
    <mergeCell ref="B21:H21"/>
    <mergeCell ref="B22:H22"/>
    <mergeCell ref="B25:H25"/>
    <mergeCell ref="B26:H26"/>
    <mergeCell ref="A15:A17"/>
    <mergeCell ref="I15:I17"/>
    <mergeCell ref="B18:H18"/>
    <mergeCell ref="B19:H19"/>
    <mergeCell ref="J15:J17"/>
    <mergeCell ref="I14:K14"/>
    <mergeCell ref="A1:N4"/>
    <mergeCell ref="A12:H14"/>
    <mergeCell ref="I12:N13"/>
    <mergeCell ref="A10:B11"/>
    <mergeCell ref="C10:N11"/>
    <mergeCell ref="A5:B5"/>
    <mergeCell ref="A6:B6"/>
    <mergeCell ref="A7:B7"/>
    <mergeCell ref="L14:N14"/>
    <mergeCell ref="A9:B9"/>
    <mergeCell ref="A8:B8"/>
    <mergeCell ref="C5:N5"/>
    <mergeCell ref="C6:N6"/>
    <mergeCell ref="C7:N7"/>
    <mergeCell ref="C8:N8"/>
  </mergeCells>
  <phoneticPr fontId="0" type="noConversion"/>
  <pageMargins left="0.7" right="0.7" top="0.75" bottom="0.75" header="0.3" footer="0.3"/>
  <pageSetup orientation="landscape" r:id="rId1"/>
  <rowBreaks count="3" manualBreakCount="3">
    <brk id="67" max="16383" man="1"/>
    <brk id="91" max="16383" man="1"/>
    <brk id="110" max="16383" man="1"/>
  </rowBreaks>
  <ignoredErrors>
    <ignoredError sqref="B42:K42 B50:K50 B58:K58 B66:K66 B74:K74 B82:K82 B90:K90 B98:K98 B106:K10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/>
  </sheetViews>
  <sheetFormatPr defaultRowHeight="15"/>
  <cols>
    <col min="1" max="1" width="7.5703125" style="8" bestFit="1" customWidth="1"/>
    <col min="2" max="2" width="15" style="8" bestFit="1" customWidth="1"/>
    <col min="3" max="4" width="9.140625" style="8"/>
    <col min="5" max="5" width="36.28515625" style="10" bestFit="1" customWidth="1"/>
    <col min="6" max="7" width="7.140625" style="8" bestFit="1" customWidth="1"/>
    <col min="8" max="8" width="2.85546875" style="8" customWidth="1"/>
    <col min="9" max="9" width="7.28515625" style="8" bestFit="1" customWidth="1"/>
    <col min="10" max="16384" width="9.140625" style="8"/>
  </cols>
  <sheetData>
    <row r="1" spans="1:10">
      <c r="A1" s="13" t="s">
        <v>61</v>
      </c>
      <c r="B1" s="7">
        <f>'Status Report'!C7</f>
        <v>40632</v>
      </c>
      <c r="F1" s="137" t="s">
        <v>60</v>
      </c>
      <c r="G1" s="137"/>
      <c r="H1" s="137"/>
      <c r="I1" s="137"/>
    </row>
    <row r="2" spans="1:10">
      <c r="F2" s="8" t="s">
        <v>54</v>
      </c>
      <c r="G2" s="8" t="s">
        <v>64</v>
      </c>
      <c r="I2" s="8" t="s">
        <v>34</v>
      </c>
    </row>
    <row r="3" spans="1:10" ht="15" customHeight="1">
      <c r="A3" s="6" t="s">
        <v>54</v>
      </c>
      <c r="B3" s="8" t="s">
        <v>62</v>
      </c>
      <c r="E3" s="11" t="s">
        <v>20</v>
      </c>
      <c r="F3" s="12">
        <f>IF('Status Report'!B37+'Status Report'!B45+'Status Report'!B53+'Status Report'!B61=0,"",'Status Report'!B37+'Status Report'!B45+'Status Report'!B53+'Status Report'!B61)</f>
        <v>13</v>
      </c>
      <c r="G3" s="16">
        <f>IF('Status Report'!B69+'Status Report'!B77+'Status Report'!B85+'Status Report'!B93+'Status Report'!B101+'Status Report'!B109=0,"",'Status Report'!B69+'Status Report'!B77+'Status Report'!B85+'Status Report'!B93+'Status Report'!B101+'Status Report'!B109)</f>
        <v>15</v>
      </c>
      <c r="I3" s="17">
        <f t="shared" ref="I3:I12" si="0">IF(SUM(F3:G3)=0,"",SUM(F3:G3))</f>
        <v>28</v>
      </c>
      <c r="J3" s="9"/>
    </row>
    <row r="4" spans="1:10">
      <c r="A4" s="8" t="s">
        <v>50</v>
      </c>
      <c r="B4" s="8">
        <f>IF('Status Report'!L37=0, "",'Status Report'!L37)</f>
        <v>11</v>
      </c>
      <c r="E4" s="11" t="s">
        <v>21</v>
      </c>
      <c r="F4" s="12">
        <f>IF('Status Report'!C37+'Status Report'!C45+'Status Report'!C53+'Status Report'!C61=0,"",'Status Report'!C37+'Status Report'!C45+'Status Report'!C53+'Status Report'!C61)</f>
        <v>6</v>
      </c>
      <c r="G4" s="16">
        <f>IF('Status Report'!C69+'Status Report'!C77+'Status Report'!C85+'Status Report'!C93+'Status Report'!C101+'Status Report'!C109=0,"",'Status Report'!C69+'Status Report'!C77+'Status Report'!C85+'Status Report'!C93+'Status Report'!C101+'Status Report'!C109)</f>
        <v>3</v>
      </c>
      <c r="I4" s="17">
        <f t="shared" si="0"/>
        <v>9</v>
      </c>
      <c r="J4" s="9"/>
    </row>
    <row r="5" spans="1:10">
      <c r="A5" s="8" t="s">
        <v>51</v>
      </c>
      <c r="B5" s="8">
        <f>IF('Status Report'!L45=0, "",'Status Report'!L45)</f>
        <v>6.5</v>
      </c>
      <c r="E5" s="11" t="s">
        <v>22</v>
      </c>
      <c r="F5" s="12">
        <f>IF('Status Report'!D37+'Status Report'!D45+'Status Report'!D53+'Status Report'!D61=0,"",'Status Report'!D37+'Status Report'!D45+'Status Report'!D53+'Status Report'!D61)</f>
        <v>3</v>
      </c>
      <c r="G5" s="16" t="str">
        <f>IF('Status Report'!D69+'Status Report'!D77+'Status Report'!D85+'Status Report'!D93+'Status Report'!D101+'Status Report'!D109=0,"",'Status Report'!D69+'Status Report'!D77+'Status Report'!D85+'Status Report'!D93+'Status Report'!D101+'Status Report'!D109)</f>
        <v/>
      </c>
      <c r="I5" s="17">
        <f t="shared" si="0"/>
        <v>3</v>
      </c>
      <c r="J5" s="9"/>
    </row>
    <row r="6" spans="1:10" ht="15" customHeight="1">
      <c r="A6" s="8" t="s">
        <v>52</v>
      </c>
      <c r="B6" s="8">
        <f>IF('Status Report'!L53=0, "",'Status Report'!L53)</f>
        <v>11</v>
      </c>
      <c r="E6" s="11" t="s">
        <v>23</v>
      </c>
      <c r="F6" s="12" t="str">
        <f>IF('Status Report'!E37+'Status Report'!E45+'Status Report'!E53+'Status Report'!E61=0,"",'Status Report'!E37+'Status Report'!E45+'Status Report'!E53+'Status Report'!E61)</f>
        <v/>
      </c>
      <c r="G6" s="16" t="str">
        <f>IF('Status Report'!E69+'Status Report'!E77+'Status Report'!E85+'Status Report'!E93+'Status Report'!E101+'Status Report'!E109=0,"",'Status Report'!E69+'Status Report'!E77+'Status Report'!E85+'Status Report'!E93+'Status Report'!E101+'Status Report'!E109)</f>
        <v/>
      </c>
      <c r="I6" s="17" t="str">
        <f t="shared" si="0"/>
        <v/>
      </c>
      <c r="J6" s="9"/>
    </row>
    <row r="7" spans="1:10">
      <c r="A7" s="8" t="s">
        <v>53</v>
      </c>
      <c r="B7" s="8">
        <f>IF('Status Report'!L61=0, "",'Status Report'!L61)</f>
        <v>11</v>
      </c>
      <c r="E7" s="11" t="s">
        <v>24</v>
      </c>
      <c r="F7" s="12" t="str">
        <f>IF('Status Report'!F37+'Status Report'!F45+'Status Report'!F53+'Status Report'!F61=0,"",'Status Report'!F37+'Status Report'!F45+'Status Report'!F53+'Status Report'!F61)</f>
        <v/>
      </c>
      <c r="G7" s="16" t="str">
        <f>IF('Status Report'!F69+'Status Report'!F77+'Status Report'!F85+'Status Report'!F93+'Status Report'!F101+'Status Report'!F109=0,"",'Status Report'!F69+'Status Report'!F77+'Status Report'!F85+'Status Report'!F93+'Status Report'!F101+'Status Report'!F109)</f>
        <v/>
      </c>
      <c r="I7" s="17" t="str">
        <f t="shared" si="0"/>
        <v/>
      </c>
      <c r="J7" s="9"/>
    </row>
    <row r="8" spans="1:10" ht="15" customHeight="1">
      <c r="E8" s="11" t="s">
        <v>25</v>
      </c>
      <c r="F8" s="12">
        <f>IF('Status Report'!G37+'Status Report'!G45+'Status Report'!G53+'Status Report'!G61=0,"",'Status Report'!G37+'Status Report'!G45+'Status Report'!G53+'Status Report'!G61)</f>
        <v>1</v>
      </c>
      <c r="G8" s="16">
        <f>IF('Status Report'!G69+'Status Report'!G77+'Status Report'!G85+'Status Report'!G93+'Status Report'!G101+'Status Report'!G109=0,"",'Status Report'!G69+'Status Report'!G77+'Status Report'!G85+'Status Report'!G93+'Status Report'!G101+'Status Report'!G109)</f>
        <v>3.5</v>
      </c>
      <c r="I8" s="17">
        <f t="shared" si="0"/>
        <v>4.5</v>
      </c>
      <c r="J8" s="9"/>
    </row>
    <row r="9" spans="1:10">
      <c r="A9" s="16" t="s">
        <v>64</v>
      </c>
      <c r="B9" s="8" t="s">
        <v>62</v>
      </c>
      <c r="E9" s="11" t="s">
        <v>26</v>
      </c>
      <c r="F9" s="12">
        <f>IF('Status Report'!H37+'Status Report'!H45+'Status Report'!H53+'Status Report'!H61=0,"",'Status Report'!H37+'Status Report'!H45+'Status Report'!H53+'Status Report'!H61)</f>
        <v>2.5</v>
      </c>
      <c r="G9" s="16">
        <f>IF('Status Report'!H69+'Status Report'!H77+'Status Report'!H85+'Status Report'!H93+'Status Report'!H101+'Status Report'!H109=0,"",'Status Report'!H69+'Status Report'!H77+'Status Report'!H85+'Status Report'!H93+'Status Report'!H101+'Status Report'!H109)</f>
        <v>1.5</v>
      </c>
      <c r="I9" s="17">
        <f t="shared" si="0"/>
        <v>4</v>
      </c>
      <c r="J9" s="9"/>
    </row>
    <row r="10" spans="1:10">
      <c r="A10" s="8" t="s">
        <v>50</v>
      </c>
      <c r="B10" s="8">
        <f>IF('Status Report'!L69=0,"",'Status Report'!L69)</f>
        <v>7.5</v>
      </c>
      <c r="E10" s="11" t="s">
        <v>27</v>
      </c>
      <c r="F10" s="12">
        <f>IF('Status Report'!I37+'Status Report'!I45+'Status Report'!I53+'Status Report'!I61=0,"",'Status Report'!I37+'Status Report'!I45+'Status Report'!I53+'Status Report'!I61)</f>
        <v>1</v>
      </c>
      <c r="G10" s="16">
        <f>IF('Status Report'!I69+'Status Report'!I77+'Status Report'!I85+'Status Report'!I93+'Status Report'!I101+'Status Report'!I109=0,"",'Status Report'!I69+'Status Report'!I77+'Status Report'!I85+'Status Report'!I93+'Status Report'!I101+'Status Report'!I109)</f>
        <v>13.5</v>
      </c>
      <c r="I10" s="17">
        <f t="shared" si="0"/>
        <v>14.5</v>
      </c>
      <c r="J10" s="9"/>
    </row>
    <row r="11" spans="1:10" ht="15" customHeight="1">
      <c r="A11" s="8" t="s">
        <v>51</v>
      </c>
      <c r="B11" s="8">
        <f>IF('Status Report'!L77=0,"",'Status Report'!L77)</f>
        <v>14.5</v>
      </c>
      <c r="E11" s="11" t="s">
        <v>28</v>
      </c>
      <c r="F11" s="12">
        <f>IF('Status Report'!J37+'Status Report'!J45+'Status Report'!J53+'Status Report'!J61=0,"",'Status Report'!J37+'Status Report'!J45+'Status Report'!J53+'Status Report'!J61)</f>
        <v>5</v>
      </c>
      <c r="G11" s="16">
        <f>IF('Status Report'!J69+'Status Report'!J77+'Status Report'!J85+'Status Report'!J93+'Status Report'!J101+'Status Report'!J109=0,"",'Status Report'!J69+'Status Report'!J77+'Status Report'!J85+'Status Report'!J93+'Status Report'!J101+'Status Report'!J109)</f>
        <v>21.5</v>
      </c>
      <c r="I11" s="17">
        <f t="shared" si="0"/>
        <v>26.5</v>
      </c>
      <c r="J11" s="9"/>
    </row>
    <row r="12" spans="1:10">
      <c r="A12" s="8" t="s">
        <v>52</v>
      </c>
      <c r="B12" s="8">
        <f>IF('Status Report'!L85=0,"",'Status Report'!L85)</f>
        <v>12</v>
      </c>
      <c r="E12" s="11" t="s">
        <v>49</v>
      </c>
      <c r="F12" s="12">
        <f>IF('Status Report'!K37+'Status Report'!K45+'Status Report'!K53+'Status Report'!K61=0,"",'Status Report'!K37+'Status Report'!K45+'Status Report'!K53+'Status Report'!K61)</f>
        <v>8</v>
      </c>
      <c r="G12" s="16">
        <f>IF('Status Report'!K69+'Status Report'!K77+'Status Report'!K85+'Status Report'!K93+'Status Report'!K101+'Status Report'!K109=0,"",'Status Report'!K69+'Status Report'!K77+'Status Report'!K85+'Status Report'!K93+'Status Report'!K101+'Status Report'!K109)</f>
        <v>14</v>
      </c>
      <c r="H12" s="9"/>
      <c r="I12" s="17">
        <f t="shared" si="0"/>
        <v>22</v>
      </c>
      <c r="J12" s="9"/>
    </row>
    <row r="13" spans="1:10">
      <c r="A13" s="8" t="s">
        <v>53</v>
      </c>
      <c r="B13" s="8">
        <f>IF('Status Report'!L93=0,"",'Status Report'!L93)</f>
        <v>11</v>
      </c>
      <c r="G13" s="16"/>
    </row>
    <row r="14" spans="1:10">
      <c r="A14" s="8" t="s">
        <v>70</v>
      </c>
      <c r="B14" s="8">
        <f>IF('Status Report'!L101=0,"",'Status Report'!L101)</f>
        <v>11.5</v>
      </c>
      <c r="E14" s="6" t="s">
        <v>58</v>
      </c>
      <c r="F14" s="14">
        <f>SUM(F3:F12)</f>
        <v>39.5</v>
      </c>
      <c r="G14" s="18">
        <f>SUM(G3:G12)</f>
        <v>72</v>
      </c>
      <c r="I14" s="18">
        <f>SUM(I3:I12)</f>
        <v>111.5</v>
      </c>
    </row>
    <row r="15" spans="1:10">
      <c r="A15" s="8" t="s">
        <v>77</v>
      </c>
      <c r="B15" s="31">
        <f>IF('Status Report'!L109=0,"",'Status Report'!L109)</f>
        <v>15.5</v>
      </c>
    </row>
  </sheetData>
  <mergeCells count="1">
    <mergeCell ref="F1:I1"/>
  </mergeCells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workbookViewId="0"/>
  </sheetViews>
  <sheetFormatPr defaultRowHeight="15"/>
  <cols>
    <col min="1" max="1" width="7.5703125" style="8" bestFit="1" customWidth="1"/>
    <col min="2" max="2" width="15" style="8" bestFit="1" customWidth="1"/>
    <col min="3" max="4" width="9.140625" style="8"/>
    <col min="5" max="5" width="36.28515625" style="8" bestFit="1" customWidth="1"/>
    <col min="6" max="7" width="7.140625" style="8" bestFit="1" customWidth="1"/>
    <col min="8" max="8" width="2.85546875" style="8" customWidth="1"/>
    <col min="9" max="9" width="7.28515625" style="8" bestFit="1" customWidth="1"/>
    <col min="10" max="16384" width="9.140625" style="8"/>
  </cols>
  <sheetData>
    <row r="1" spans="1:10">
      <c r="A1" s="13" t="s">
        <v>61</v>
      </c>
      <c r="B1" s="7">
        <f>'Status Report'!C7</f>
        <v>40632</v>
      </c>
      <c r="F1" s="137" t="s">
        <v>60</v>
      </c>
      <c r="G1" s="137"/>
      <c r="H1" s="137"/>
      <c r="I1" s="137"/>
      <c r="J1" s="15"/>
    </row>
    <row r="2" spans="1:10">
      <c r="E2" s="10"/>
      <c r="F2" s="8" t="s">
        <v>54</v>
      </c>
      <c r="G2" s="8" t="s">
        <v>64</v>
      </c>
      <c r="I2" s="8" t="s">
        <v>34</v>
      </c>
    </row>
    <row r="3" spans="1:10">
      <c r="A3" s="6" t="s">
        <v>54</v>
      </c>
      <c r="B3" s="8" t="s">
        <v>62</v>
      </c>
      <c r="E3" s="11" t="s">
        <v>20</v>
      </c>
      <c r="F3" s="12" t="str">
        <f>IF('Status Report'!B38+'Status Report'!B46+'Status Report'!B54+'Status Report'!B62=0,"",'Status Report'!B38+'Status Report'!B46+'Status Report'!B54+'Status Report'!B62)</f>
        <v/>
      </c>
      <c r="G3" s="12" t="str">
        <f>IF('Status Report'!B70+'Status Report'!B78+'Status Report'!B86+'Status Report'!B94+'Status Report'!B102+'Status Report'!B110=0,"",'Status Report'!B70+'Status Report'!B78+'Status Report'!B86+'Status Report'!B94+'Status Report'!B102+'Status Report'!B110)</f>
        <v/>
      </c>
      <c r="I3" s="16" t="str">
        <f t="shared" ref="I3:I12" si="0">IF(SUM(F3:G3)=0,"",SUM(F3:G3))</f>
        <v/>
      </c>
      <c r="J3" s="17"/>
    </row>
    <row r="4" spans="1:10">
      <c r="A4" s="8" t="s">
        <v>50</v>
      </c>
      <c r="B4" s="8">
        <f>IF('Status Report'!L38=0, "",'Status Report'!L38)</f>
        <v>10</v>
      </c>
      <c r="E4" s="11" t="s">
        <v>21</v>
      </c>
      <c r="F4" s="12">
        <f>IF('Status Report'!C38+'Status Report'!C46+'Status Report'!C54+'Status Report'!C62=0,"",'Status Report'!C38+'Status Report'!C46+'Status Report'!C54+'Status Report'!C62)</f>
        <v>8</v>
      </c>
      <c r="G4" s="12">
        <f>IF('Status Report'!C70+'Status Report'!C78+'Status Report'!C86+'Status Report'!C94+'Status Report'!C102+'Status Report'!C110=0,"",'Status Report'!C70+'Status Report'!C78+'Status Report'!C86+'Status Report'!C94+'Status Report'!C102+'Status Report'!C110)</f>
        <v>3</v>
      </c>
      <c r="I4" s="16">
        <f t="shared" si="0"/>
        <v>11</v>
      </c>
      <c r="J4" s="17"/>
    </row>
    <row r="5" spans="1:10">
      <c r="A5" s="8" t="s">
        <v>51</v>
      </c>
      <c r="B5" s="8">
        <f>IF('Status Report'!L46=0, "",'Status Report'!L46)</f>
        <v>7</v>
      </c>
      <c r="E5" s="11" t="s">
        <v>22</v>
      </c>
      <c r="F5" s="12">
        <f>IF('Status Report'!D38+'Status Report'!D46+'Status Report'!D54+'Status Report'!D62=0,"",'Status Report'!D38+'Status Report'!D46+'Status Report'!D54+'Status Report'!D62)</f>
        <v>5</v>
      </c>
      <c r="G5" s="12">
        <f>IF('Status Report'!D70+'Status Report'!D78+'Status Report'!D86+'Status Report'!D94+'Status Report'!D102+'Status Report'!D110=0,"",'Status Report'!D70+'Status Report'!D78+'Status Report'!D86+'Status Report'!D94+'Status Report'!D102+'Status Report'!D110)</f>
        <v>7</v>
      </c>
      <c r="I5" s="16">
        <f t="shared" si="0"/>
        <v>12</v>
      </c>
      <c r="J5" s="17"/>
    </row>
    <row r="6" spans="1:10">
      <c r="A6" s="8" t="s">
        <v>52</v>
      </c>
      <c r="B6" s="8">
        <f>IF('Status Report'!L54=0, "",'Status Report'!L54)</f>
        <v>11</v>
      </c>
      <c r="E6" s="11" t="s">
        <v>23</v>
      </c>
      <c r="F6" s="12" t="str">
        <f>IF('Status Report'!E38+'Status Report'!E46+'Status Report'!E54+'Status Report'!E62=0,"",'Status Report'!E38+'Status Report'!E46+'Status Report'!E54+'Status Report'!E62)</f>
        <v/>
      </c>
      <c r="G6" s="12" t="str">
        <f>IF('Status Report'!E70+'Status Report'!E78+'Status Report'!E86+'Status Report'!E94+'Status Report'!E102+'Status Report'!E110=0,"",'Status Report'!E70+'Status Report'!E78+'Status Report'!E86+'Status Report'!E94+'Status Report'!E102+'Status Report'!E110)</f>
        <v/>
      </c>
      <c r="I6" s="16" t="str">
        <f t="shared" si="0"/>
        <v/>
      </c>
      <c r="J6" s="17"/>
    </row>
    <row r="7" spans="1:10">
      <c r="A7" s="8" t="s">
        <v>53</v>
      </c>
      <c r="B7" s="8">
        <f>IF('Status Report'!L62=0, "",'Status Report'!L62)</f>
        <v>7</v>
      </c>
      <c r="E7" s="11" t="s">
        <v>24</v>
      </c>
      <c r="F7" s="12" t="str">
        <f>IF('Status Report'!F38+'Status Report'!F46+'Status Report'!F54+'Status Report'!F62=0,"",'Status Report'!F38+'Status Report'!F46+'Status Report'!F54+'Status Report'!F62)</f>
        <v/>
      </c>
      <c r="G7" s="12" t="str">
        <f>IF('Status Report'!F70+'Status Report'!F78+'Status Report'!F86+'Status Report'!F94+'Status Report'!F102+'Status Report'!F110=0,"",'Status Report'!F70+'Status Report'!F78+'Status Report'!F86+'Status Report'!F94+'Status Report'!F102+'Status Report'!F110)</f>
        <v/>
      </c>
      <c r="I7" s="16" t="str">
        <f t="shared" si="0"/>
        <v/>
      </c>
      <c r="J7" s="17"/>
    </row>
    <row r="8" spans="1:10">
      <c r="E8" s="11" t="s">
        <v>25</v>
      </c>
      <c r="F8" s="12">
        <f>IF('Status Report'!G38+'Status Report'!G46+'Status Report'!G54+'Status Report'!G62=0,"",'Status Report'!G38+'Status Report'!G46+'Status Report'!G54+'Status Report'!G62)</f>
        <v>3</v>
      </c>
      <c r="G8" s="12">
        <f>IF('Status Report'!G70+'Status Report'!G78+'Status Report'!G86+'Status Report'!G94+'Status Report'!G102+'Status Report'!G110=0,"",'Status Report'!G70+'Status Report'!G78+'Status Report'!G86+'Status Report'!G94+'Status Report'!G102+'Status Report'!G110)</f>
        <v>5</v>
      </c>
      <c r="I8" s="16">
        <f t="shared" si="0"/>
        <v>8</v>
      </c>
      <c r="J8" s="17"/>
    </row>
    <row r="9" spans="1:10">
      <c r="A9" s="16" t="s">
        <v>64</v>
      </c>
      <c r="B9" s="8" t="s">
        <v>62</v>
      </c>
      <c r="E9" s="11" t="s">
        <v>26</v>
      </c>
      <c r="F9" s="12">
        <f>IF('Status Report'!H38+'Status Report'!H46+'Status Report'!H54+'Status Report'!H62=0,"",'Status Report'!H38+'Status Report'!H46+'Status Report'!H54+'Status Report'!H62)</f>
        <v>5</v>
      </c>
      <c r="G9" s="12">
        <f>IF('Status Report'!H70+'Status Report'!H78+'Status Report'!H86+'Status Report'!H94+'Status Report'!H102+'Status Report'!H110=0,"",'Status Report'!H70+'Status Report'!H78+'Status Report'!H86+'Status Report'!H94+'Status Report'!H102+'Status Report'!H110)</f>
        <v>9</v>
      </c>
      <c r="I9" s="16">
        <f t="shared" si="0"/>
        <v>14</v>
      </c>
      <c r="J9" s="17"/>
    </row>
    <row r="10" spans="1:10">
      <c r="A10" s="8" t="s">
        <v>50</v>
      </c>
      <c r="B10" s="8">
        <f>IF('Status Report'!L70=0,"",'Status Report'!L70)</f>
        <v>7</v>
      </c>
      <c r="E10" s="11" t="s">
        <v>27</v>
      </c>
      <c r="F10" s="12">
        <f>IF('Status Report'!I38+'Status Report'!I46+'Status Report'!I54+'Status Report'!I62=0,"",'Status Report'!I38+'Status Report'!I46+'Status Report'!I54+'Status Report'!I62)</f>
        <v>3</v>
      </c>
      <c r="G10" s="12">
        <f>IF('Status Report'!I70+'Status Report'!I78+'Status Report'!I86+'Status Report'!I94+'Status Report'!I102+'Status Report'!I110=0,"",'Status Report'!I70+'Status Report'!I78+'Status Report'!I86+'Status Report'!I94+'Status Report'!I102+'Status Report'!I110)</f>
        <v>4</v>
      </c>
      <c r="I10" s="16">
        <f t="shared" si="0"/>
        <v>7</v>
      </c>
      <c r="J10" s="17"/>
    </row>
    <row r="11" spans="1:10">
      <c r="A11" s="8" t="s">
        <v>51</v>
      </c>
      <c r="B11" s="8">
        <f>IF('Status Report'!L78=0,"",'Status Report'!L78)</f>
        <v>13</v>
      </c>
      <c r="E11" s="11" t="s">
        <v>28</v>
      </c>
      <c r="F11" s="12">
        <f>IF('Status Report'!J38+'Status Report'!J46+'Status Report'!J54+'Status Report'!J62=0,"",'Status Report'!J38+'Status Report'!J46+'Status Report'!J54+'Status Report'!J62)</f>
        <v>3</v>
      </c>
      <c r="G11" s="12">
        <f>IF('Status Report'!J70+'Status Report'!J78+'Status Report'!J86+'Status Report'!J94+'Status Report'!J102+'Status Report'!J110=0,"",'Status Report'!J70+'Status Report'!J78+'Status Report'!J86+'Status Report'!J94+'Status Report'!J102+'Status Report'!J110)</f>
        <v>2</v>
      </c>
      <c r="I11" s="16">
        <f t="shared" si="0"/>
        <v>5</v>
      </c>
      <c r="J11" s="17"/>
    </row>
    <row r="12" spans="1:10">
      <c r="A12" s="8" t="s">
        <v>52</v>
      </c>
      <c r="B12" s="8">
        <f>IF('Status Report'!L86=0,"",'Status Report'!L86)</f>
        <v>4</v>
      </c>
      <c r="E12" s="11" t="s">
        <v>49</v>
      </c>
      <c r="F12" s="12">
        <f>IF('Status Report'!K38+'Status Report'!K46+'Status Report'!K54+'Status Report'!K62=0,"",'Status Report'!K38+'Status Report'!K46+'Status Report'!K54+'Status Report'!K62)</f>
        <v>8</v>
      </c>
      <c r="G12" s="12">
        <f>IF('Status Report'!K70+'Status Report'!K78+'Status Report'!K86+'Status Report'!K94+'Status Report'!K102+'Status Report'!K110=0,"",'Status Report'!K70+'Status Report'!K78+'Status Report'!K86+'Status Report'!K94+'Status Report'!K102+'Status Report'!K110)</f>
        <v>15</v>
      </c>
      <c r="H12" s="16"/>
      <c r="I12" s="16">
        <f t="shared" si="0"/>
        <v>23</v>
      </c>
      <c r="J12" s="17"/>
    </row>
    <row r="13" spans="1:10">
      <c r="A13" s="8" t="s">
        <v>53</v>
      </c>
      <c r="B13" s="8">
        <f>IF('Status Report'!L94=0,"",'Status Report'!L94)</f>
        <v>7</v>
      </c>
      <c r="H13" s="16"/>
    </row>
    <row r="14" spans="1:10">
      <c r="A14" s="8" t="s">
        <v>70</v>
      </c>
      <c r="B14" s="8">
        <f>IF('Status Report'!L102=0,"",'Status Report'!L102)</f>
        <v>6</v>
      </c>
      <c r="E14" s="6" t="s">
        <v>58</v>
      </c>
      <c r="F14" s="14">
        <f>SUM(F3:F12)</f>
        <v>35</v>
      </c>
      <c r="G14" s="14">
        <f>SUM(G3:G12)</f>
        <v>45</v>
      </c>
      <c r="H14" s="18"/>
      <c r="I14" s="18">
        <f>SUM(I3:I12)</f>
        <v>80</v>
      </c>
      <c r="J14" s="18"/>
    </row>
    <row r="15" spans="1:10">
      <c r="A15" s="8" t="s">
        <v>77</v>
      </c>
      <c r="B15" s="31">
        <f>IF('Status Report'!L110=0,"",'Status Report'!L110)</f>
        <v>8</v>
      </c>
    </row>
  </sheetData>
  <mergeCells count="1">
    <mergeCell ref="F1:I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"/>
  <sheetViews>
    <sheetView workbookViewId="0"/>
  </sheetViews>
  <sheetFormatPr defaultRowHeight="15"/>
  <cols>
    <col min="1" max="1" width="7.5703125" style="8" bestFit="1" customWidth="1"/>
    <col min="2" max="2" width="15" style="8" bestFit="1" customWidth="1"/>
    <col min="3" max="4" width="9.140625" style="8"/>
    <col min="5" max="5" width="36.28515625" style="8" bestFit="1" customWidth="1"/>
    <col min="6" max="7" width="7.140625" style="8" bestFit="1" customWidth="1"/>
    <col min="8" max="8" width="2.85546875" style="8" customWidth="1"/>
    <col min="9" max="9" width="7.28515625" style="8" bestFit="1" customWidth="1"/>
    <col min="10" max="16384" width="9.140625" style="8"/>
  </cols>
  <sheetData>
    <row r="1" spans="1:9">
      <c r="A1" s="13" t="s">
        <v>61</v>
      </c>
      <c r="B1" s="7">
        <f>'Status Report'!C7</f>
        <v>40632</v>
      </c>
      <c r="F1" s="137" t="s">
        <v>60</v>
      </c>
      <c r="G1" s="137"/>
      <c r="H1" s="137"/>
      <c r="I1" s="137"/>
    </row>
    <row r="2" spans="1:9">
      <c r="E2" s="10"/>
      <c r="F2" s="8" t="s">
        <v>54</v>
      </c>
      <c r="G2" s="8" t="s">
        <v>64</v>
      </c>
      <c r="I2" s="8" t="s">
        <v>34</v>
      </c>
    </row>
    <row r="3" spans="1:9">
      <c r="A3" s="6" t="s">
        <v>54</v>
      </c>
      <c r="B3" s="8" t="s">
        <v>62</v>
      </c>
      <c r="E3" s="11" t="s">
        <v>20</v>
      </c>
      <c r="F3" s="12" t="str">
        <f>IF('Status Report'!B39+'Status Report'!B47+'Status Report'!B55+'Status Report'!B63=0,"",'Status Report'!B39+'Status Report'!B47+'Status Report'!B55+'Status Report'!B63)</f>
        <v/>
      </c>
      <c r="G3" s="16" t="str">
        <f>IF('Status Report'!B71+'Status Report'!B79+'Status Report'!B87+'Status Report'!B95+'Status Report'!B103+'Status Report'!B111=0,"",'Status Report'!B71+'Status Report'!B79+'Status Report'!B87+'Status Report'!B95+'Status Report'!B103+'Status Report'!B111)</f>
        <v/>
      </c>
      <c r="I3" s="16" t="str">
        <f t="shared" ref="I3:I12" si="0">IF(SUM(F3:G3)=0,"",SUM(F3:G3))</f>
        <v/>
      </c>
    </row>
    <row r="4" spans="1:9">
      <c r="A4" s="8" t="s">
        <v>50</v>
      </c>
      <c r="B4" s="8">
        <f>IF('Status Report'!L39=0, "",'Status Report'!L39)</f>
        <v>10</v>
      </c>
      <c r="E4" s="11" t="s">
        <v>21</v>
      </c>
      <c r="F4" s="12">
        <f>IF('Status Report'!C39+'Status Report'!C47+'Status Report'!C55+'Status Report'!C63=0,"",'Status Report'!C39+'Status Report'!C47+'Status Report'!C55+'Status Report'!C63)</f>
        <v>4</v>
      </c>
      <c r="G4" s="16">
        <f>IF('Status Report'!C71+'Status Report'!C79+'Status Report'!C87+'Status Report'!C95+'Status Report'!C103+'Status Report'!C111=0,"",'Status Report'!C71+'Status Report'!C79+'Status Report'!C87+'Status Report'!C95+'Status Report'!C103+'Status Report'!C111)</f>
        <v>3</v>
      </c>
      <c r="I4" s="16">
        <f t="shared" si="0"/>
        <v>7</v>
      </c>
    </row>
    <row r="5" spans="1:9">
      <c r="A5" s="8" t="s">
        <v>51</v>
      </c>
      <c r="B5" s="8">
        <f>IF('Status Report'!L47=0, "",'Status Report'!L47)</f>
        <v>8</v>
      </c>
      <c r="E5" s="11" t="s">
        <v>22</v>
      </c>
      <c r="F5" s="12" t="str">
        <f>IF('Status Report'!D39+'Status Report'!D47+'Status Report'!D55+'Status Report'!D63=0,"",'Status Report'!D39+'Status Report'!D47+'Status Report'!D55+'Status Report'!D63)</f>
        <v/>
      </c>
      <c r="G5" s="16" t="str">
        <f>IF('Status Report'!D71+'Status Report'!D79+'Status Report'!D87+'Status Report'!D95+'Status Report'!D103+'Status Report'!D111=0,"",'Status Report'!D71+'Status Report'!D79+'Status Report'!D87+'Status Report'!D95+'Status Report'!D103+'Status Report'!D111)</f>
        <v/>
      </c>
      <c r="I5" s="16" t="str">
        <f t="shared" si="0"/>
        <v/>
      </c>
    </row>
    <row r="6" spans="1:9">
      <c r="A6" s="8" t="s">
        <v>52</v>
      </c>
      <c r="B6" s="8">
        <f>IF('Status Report'!L55=0, "",'Status Report'!L55)</f>
        <v>7</v>
      </c>
      <c r="E6" s="11" t="s">
        <v>23</v>
      </c>
      <c r="F6" s="12" t="str">
        <f>IF('Status Report'!E39+'Status Report'!E47+'Status Report'!E55+'Status Report'!E63=0,"",'Status Report'!E39+'Status Report'!E47+'Status Report'!E55+'Status Report'!E63)</f>
        <v/>
      </c>
      <c r="G6" s="16" t="str">
        <f>IF('Status Report'!E71+'Status Report'!E79+'Status Report'!E87+'Status Report'!E95+'Status Report'!E103+'Status Report'!E111=0,"",'Status Report'!E71+'Status Report'!E79+'Status Report'!E87+'Status Report'!E95+'Status Report'!E103+'Status Report'!E111)</f>
        <v/>
      </c>
      <c r="I6" s="16" t="str">
        <f t="shared" si="0"/>
        <v/>
      </c>
    </row>
    <row r="7" spans="1:9">
      <c r="A7" s="8" t="s">
        <v>53</v>
      </c>
      <c r="B7" s="8">
        <f>IF('Status Report'!L63=0, "",'Status Report'!L63)</f>
        <v>7</v>
      </c>
      <c r="E7" s="11" t="s">
        <v>24</v>
      </c>
      <c r="F7" s="12">
        <f>IF('Status Report'!F39+'Status Report'!F47+'Status Report'!F55+'Status Report'!F63=0,"",'Status Report'!F39+'Status Report'!F47+'Status Report'!F55+'Status Report'!F63)</f>
        <v>3</v>
      </c>
      <c r="G7" s="16">
        <f>IF('Status Report'!F71+'Status Report'!F79+'Status Report'!F87+'Status Report'!F95+'Status Report'!F103+'Status Report'!F111=0,"",'Status Report'!F71+'Status Report'!F79+'Status Report'!F87+'Status Report'!F95+'Status Report'!F103+'Status Report'!F111)</f>
        <v>2</v>
      </c>
      <c r="I7" s="16">
        <f t="shared" si="0"/>
        <v>5</v>
      </c>
    </row>
    <row r="8" spans="1:9">
      <c r="E8" s="11" t="s">
        <v>25</v>
      </c>
      <c r="F8" s="12">
        <f>IF('Status Report'!G39+'Status Report'!G47+'Status Report'!G55+'Status Report'!G63=0,"",'Status Report'!G39+'Status Report'!G47+'Status Report'!G55+'Status Report'!G63)</f>
        <v>13</v>
      </c>
      <c r="G8" s="16">
        <f>IF('Status Report'!G71+'Status Report'!G79+'Status Report'!G87+'Status Report'!G95+'Status Report'!G103+'Status Report'!G111=0,"",'Status Report'!G71+'Status Report'!G79+'Status Report'!G87+'Status Report'!G95+'Status Report'!G103+'Status Report'!G111)</f>
        <v>7</v>
      </c>
      <c r="I8" s="16">
        <f t="shared" si="0"/>
        <v>20</v>
      </c>
    </row>
    <row r="9" spans="1:9">
      <c r="A9" s="16" t="s">
        <v>64</v>
      </c>
      <c r="B9" s="8" t="s">
        <v>62</v>
      </c>
      <c r="E9" s="11" t="s">
        <v>26</v>
      </c>
      <c r="F9" s="12" t="str">
        <f>IF('Status Report'!H39+'Status Report'!H47+'Status Report'!H55+'Status Report'!H63=0,"",'Status Report'!H39+'Status Report'!H47+'Status Report'!H55+'Status Report'!H63)</f>
        <v/>
      </c>
      <c r="G9" s="16" t="str">
        <f>IF('Status Report'!H71+'Status Report'!H79+'Status Report'!H87+'Status Report'!H95+'Status Report'!H103+'Status Report'!H111=0,"",'Status Report'!H71+'Status Report'!H79+'Status Report'!H87+'Status Report'!H95+'Status Report'!H103+'Status Report'!H111)</f>
        <v/>
      </c>
      <c r="I9" s="16" t="str">
        <f t="shared" si="0"/>
        <v/>
      </c>
    </row>
    <row r="10" spans="1:9">
      <c r="A10" s="8" t="s">
        <v>50</v>
      </c>
      <c r="B10" s="8">
        <f>IF('Status Report'!L71=0,"",'Status Report'!L71)</f>
        <v>9</v>
      </c>
      <c r="E10" s="11" t="s">
        <v>27</v>
      </c>
      <c r="F10" s="12">
        <f>IF('Status Report'!I39+'Status Report'!I47+'Status Report'!I55+'Status Report'!I63=0,"",'Status Report'!I39+'Status Report'!I47+'Status Report'!I55+'Status Report'!I63)</f>
        <v>1</v>
      </c>
      <c r="G10" s="16">
        <f>IF('Status Report'!I71+'Status Report'!I79+'Status Report'!I87+'Status Report'!I95+'Status Report'!I103+'Status Report'!I111=0,"",'Status Report'!I71+'Status Report'!I79+'Status Report'!I87+'Status Report'!I95+'Status Report'!I103+'Status Report'!I111)</f>
        <v>3</v>
      </c>
      <c r="I10" s="16">
        <f t="shared" si="0"/>
        <v>4</v>
      </c>
    </row>
    <row r="11" spans="1:9">
      <c r="A11" s="8" t="s">
        <v>51</v>
      </c>
      <c r="B11" s="8">
        <f>IF('Status Report'!L79=0,"",'Status Report'!L79)</f>
        <v>5</v>
      </c>
      <c r="E11" s="11" t="s">
        <v>28</v>
      </c>
      <c r="F11" s="12" t="str">
        <f>IF('Status Report'!J39+'Status Report'!J47+'Status Report'!J55+'Status Report'!J63=0,"",'Status Report'!J39+'Status Report'!J47+'Status Report'!J55+'Status Report'!J63)</f>
        <v/>
      </c>
      <c r="G11" s="16">
        <f>IF('Status Report'!J71+'Status Report'!J79+'Status Report'!J87+'Status Report'!J95+'Status Report'!J103+'Status Report'!J111=0,"",'Status Report'!J71+'Status Report'!J79+'Status Report'!J87+'Status Report'!J95+'Status Report'!J103+'Status Report'!J111)</f>
        <v>9</v>
      </c>
      <c r="I11" s="16">
        <f t="shared" si="0"/>
        <v>9</v>
      </c>
    </row>
    <row r="12" spans="1:9">
      <c r="A12" s="8" t="s">
        <v>52</v>
      </c>
      <c r="B12" s="8">
        <f>IF('Status Report'!L87=0,"",'Status Report'!L87)</f>
        <v>3</v>
      </c>
      <c r="E12" s="11" t="s">
        <v>49</v>
      </c>
      <c r="F12" s="12">
        <f>IF('Status Report'!K39+'Status Report'!K47+'Status Report'!K55+'Status Report'!K63=0,"",'Status Report'!K39+'Status Report'!K47+'Status Report'!K55+'Status Report'!K63)</f>
        <v>11</v>
      </c>
      <c r="G12" s="16">
        <f>IF('Status Report'!K71+'Status Report'!K79+'Status Report'!K87+'Status Report'!K95+'Status Report'!K103+'Status Report'!K111=0,"",'Status Report'!K71+'Status Report'!K79+'Status Report'!K87+'Status Report'!K95+'Status Report'!K103+'Status Report'!K111)</f>
        <v>14</v>
      </c>
      <c r="I12" s="16">
        <f t="shared" si="0"/>
        <v>25</v>
      </c>
    </row>
    <row r="13" spans="1:9">
      <c r="A13" s="8" t="s">
        <v>53</v>
      </c>
      <c r="B13" s="8">
        <f>IF('Status Report'!L95=0,"",'Status Report'!L95)</f>
        <v>7</v>
      </c>
    </row>
    <row r="14" spans="1:9">
      <c r="A14" s="8" t="s">
        <v>70</v>
      </c>
      <c r="B14" s="8">
        <f>IF('Status Report'!L103=0,"",'Status Report'!L103)</f>
        <v>6</v>
      </c>
      <c r="E14" s="6" t="s">
        <v>58</v>
      </c>
      <c r="F14" s="14">
        <f>SUM(F3:F12)</f>
        <v>32</v>
      </c>
      <c r="G14" s="18">
        <f>SUM(G3:G12)</f>
        <v>38</v>
      </c>
      <c r="I14" s="18">
        <f>SUM(I3:I12)</f>
        <v>70</v>
      </c>
    </row>
    <row r="15" spans="1:9">
      <c r="A15" s="8" t="s">
        <v>77</v>
      </c>
      <c r="B15" s="31">
        <f>IF('Status Report'!L111=0,"",'Status Report'!L111)</f>
        <v>8</v>
      </c>
    </row>
  </sheetData>
  <mergeCells count="1">
    <mergeCell ref="F1:I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"/>
  <sheetViews>
    <sheetView workbookViewId="0"/>
  </sheetViews>
  <sheetFormatPr defaultRowHeight="15"/>
  <cols>
    <col min="1" max="1" width="7.5703125" style="8" bestFit="1" customWidth="1"/>
    <col min="2" max="2" width="15" style="8" bestFit="1" customWidth="1"/>
    <col min="3" max="4" width="9.140625" style="8"/>
    <col min="5" max="5" width="36.28515625" style="8" bestFit="1" customWidth="1"/>
    <col min="6" max="7" width="7.140625" style="8" bestFit="1" customWidth="1"/>
    <col min="8" max="8" width="2.85546875" style="8" customWidth="1"/>
    <col min="9" max="9" width="7.28515625" style="8" bestFit="1" customWidth="1"/>
    <col min="10" max="16384" width="9.140625" style="8"/>
  </cols>
  <sheetData>
    <row r="1" spans="1:9">
      <c r="A1" s="13" t="s">
        <v>61</v>
      </c>
      <c r="B1" s="7">
        <f>'Status Report'!C7</f>
        <v>40632</v>
      </c>
      <c r="F1" s="137" t="s">
        <v>60</v>
      </c>
      <c r="G1" s="137"/>
      <c r="H1" s="137"/>
      <c r="I1" s="137"/>
    </row>
    <row r="2" spans="1:9">
      <c r="E2" s="10"/>
      <c r="F2" s="8" t="s">
        <v>54</v>
      </c>
      <c r="G2" s="8" t="s">
        <v>64</v>
      </c>
      <c r="I2" s="8" t="s">
        <v>34</v>
      </c>
    </row>
    <row r="3" spans="1:9">
      <c r="A3" s="6" t="s">
        <v>54</v>
      </c>
      <c r="B3" s="8" t="s">
        <v>62</v>
      </c>
      <c r="E3" s="11" t="s">
        <v>20</v>
      </c>
      <c r="F3" s="12" t="str">
        <f>IF('Status Report'!B40+'Status Report'!B48+'Status Report'!B56+'Status Report'!B64=0,"",'Status Report'!B40+'Status Report'!B48+'Status Report'!B56+'Status Report'!B64)</f>
        <v/>
      </c>
      <c r="G3" s="16" t="str">
        <f>IF('Status Report'!B72+'Status Report'!B80+'Status Report'!B88+'Status Report'!B96+'Status Report'!B104+'Status Report'!B112=0,"",'Status Report'!B72+'Status Report'!B80+'Status Report'!B88+'Status Report'!B96+'Status Report'!B104+'Status Report'!B112)</f>
        <v/>
      </c>
      <c r="I3" s="8" t="str">
        <f t="shared" ref="I3:I12" si="0">IF(SUM(F3:G3)=0,"",SUM(F3:G3))</f>
        <v/>
      </c>
    </row>
    <row r="4" spans="1:9">
      <c r="A4" s="8" t="s">
        <v>50</v>
      </c>
      <c r="B4" s="8">
        <f>IF('Status Report'!L40=0, "",'Status Report'!L40)</f>
        <v>10</v>
      </c>
      <c r="E4" s="11" t="s">
        <v>21</v>
      </c>
      <c r="F4" s="12">
        <f>IF('Status Report'!C40+'Status Report'!C48+'Status Report'!C56+'Status Report'!C64=0,"",'Status Report'!C40+'Status Report'!C48+'Status Report'!C56+'Status Report'!C64)</f>
        <v>5</v>
      </c>
      <c r="G4" s="16">
        <f>IF('Status Report'!C72+'Status Report'!C80+'Status Report'!C88+'Status Report'!C96+'Status Report'!C104+'Status Report'!C112=0,"",'Status Report'!C72+'Status Report'!C80+'Status Report'!C88+'Status Report'!C96+'Status Report'!C104+'Status Report'!C112)</f>
        <v>3</v>
      </c>
      <c r="I4" s="8">
        <f t="shared" si="0"/>
        <v>8</v>
      </c>
    </row>
    <row r="5" spans="1:9">
      <c r="A5" s="8" t="s">
        <v>51</v>
      </c>
      <c r="B5" s="8">
        <f>IF('Status Report'!L48=0, "",'Status Report'!L48)</f>
        <v>7</v>
      </c>
      <c r="E5" s="11" t="s">
        <v>22</v>
      </c>
      <c r="F5" s="12">
        <f>IF('Status Report'!D40+'Status Report'!D48+'Status Report'!D56+'Status Report'!D64=0,"",'Status Report'!D40+'Status Report'!D48+'Status Report'!D56+'Status Report'!D64)</f>
        <v>6</v>
      </c>
      <c r="G5" s="16" t="str">
        <f>IF('Status Report'!D72+'Status Report'!D80+'Status Report'!D88+'Status Report'!D96+'Status Report'!D104+'Status Report'!D112=0,"",'Status Report'!D72+'Status Report'!D80+'Status Report'!D88+'Status Report'!D96+'Status Report'!D104+'Status Report'!D112)</f>
        <v/>
      </c>
      <c r="I5" s="8">
        <f t="shared" si="0"/>
        <v>6</v>
      </c>
    </row>
    <row r="6" spans="1:9">
      <c r="A6" s="8" t="s">
        <v>52</v>
      </c>
      <c r="B6" s="8">
        <f>IF('Status Report'!L56=0, "",'Status Report'!L56)</f>
        <v>7</v>
      </c>
      <c r="E6" s="11" t="s">
        <v>23</v>
      </c>
      <c r="F6" s="12">
        <f>IF('Status Report'!E40+'Status Report'!E48+'Status Report'!E56+'Status Report'!E64=0,"",'Status Report'!E40+'Status Report'!E48+'Status Report'!E56+'Status Report'!E64)</f>
        <v>6</v>
      </c>
      <c r="G6" s="16">
        <f>IF('Status Report'!E72+'Status Report'!E80+'Status Report'!E88+'Status Report'!E96+'Status Report'!E104+'Status Report'!E112=0,"",'Status Report'!E72+'Status Report'!E80+'Status Report'!E88+'Status Report'!E96+'Status Report'!E104+'Status Report'!E112)</f>
        <v>14</v>
      </c>
      <c r="I6" s="8">
        <f t="shared" si="0"/>
        <v>20</v>
      </c>
    </row>
    <row r="7" spans="1:9">
      <c r="A7" s="8" t="s">
        <v>53</v>
      </c>
      <c r="B7" s="8">
        <f>IF('Status Report'!L64=0, "",'Status Report'!L64)</f>
        <v>13</v>
      </c>
      <c r="E7" s="11" t="s">
        <v>24</v>
      </c>
      <c r="F7" s="12" t="str">
        <f>IF('Status Report'!F40+'Status Report'!F48+'Status Report'!F56+'Status Report'!F64=0,"",'Status Report'!F40+'Status Report'!F48+'Status Report'!F56+'Status Report'!F64)</f>
        <v/>
      </c>
      <c r="G7" s="16" t="str">
        <f>IF('Status Report'!F72+'Status Report'!F80+'Status Report'!F88+'Status Report'!F96+'Status Report'!F104+'Status Report'!F112=0,"",'Status Report'!F72+'Status Report'!F80+'Status Report'!F88+'Status Report'!F96+'Status Report'!F104+'Status Report'!F112)</f>
        <v/>
      </c>
      <c r="I7" s="8" t="str">
        <f t="shared" si="0"/>
        <v/>
      </c>
    </row>
    <row r="8" spans="1:9">
      <c r="E8" s="11" t="s">
        <v>25</v>
      </c>
      <c r="F8" s="12">
        <f>IF('Status Report'!G40+'Status Report'!G48+'Status Report'!G56+'Status Report'!G64=0,"",'Status Report'!G40+'Status Report'!G48+'Status Report'!G56+'Status Report'!G64)</f>
        <v>2</v>
      </c>
      <c r="G8" s="16">
        <f>IF('Status Report'!G72+'Status Report'!G80+'Status Report'!G88+'Status Report'!G96+'Status Report'!G104+'Status Report'!G112=0,"",'Status Report'!G72+'Status Report'!G80+'Status Report'!G88+'Status Report'!G96+'Status Report'!G104+'Status Report'!G112)</f>
        <v>2</v>
      </c>
      <c r="I8" s="8">
        <f t="shared" si="0"/>
        <v>4</v>
      </c>
    </row>
    <row r="9" spans="1:9">
      <c r="A9" s="16" t="s">
        <v>64</v>
      </c>
      <c r="B9" s="8" t="s">
        <v>62</v>
      </c>
      <c r="E9" s="11" t="s">
        <v>26</v>
      </c>
      <c r="F9" s="12">
        <f>IF('Status Report'!H40+'Status Report'!H48+'Status Report'!H56+'Status Report'!H64=0,"",'Status Report'!H40+'Status Report'!H48+'Status Report'!H56+'Status Report'!H64)</f>
        <v>6</v>
      </c>
      <c r="G9" s="16">
        <f>IF('Status Report'!H72+'Status Report'!H80+'Status Report'!H88+'Status Report'!H96+'Status Report'!H104+'Status Report'!H112=0,"",'Status Report'!H72+'Status Report'!H80+'Status Report'!H88+'Status Report'!H96+'Status Report'!H104+'Status Report'!H112)</f>
        <v>11</v>
      </c>
      <c r="I9" s="8">
        <f t="shared" si="0"/>
        <v>17</v>
      </c>
    </row>
    <row r="10" spans="1:9">
      <c r="A10" s="8" t="s">
        <v>50</v>
      </c>
      <c r="B10" s="8">
        <f>IF('Status Report'!L72=0,"",'Status Report'!L72)</f>
        <v>4</v>
      </c>
      <c r="E10" s="11" t="s">
        <v>27</v>
      </c>
      <c r="F10" s="12" t="str">
        <f>IF('Status Report'!I40+'Status Report'!I48+'Status Report'!I56+'Status Report'!I64=0,"",'Status Report'!I40+'Status Report'!I48+'Status Report'!I56+'Status Report'!I64)</f>
        <v/>
      </c>
      <c r="G10" s="16" t="str">
        <f>IF('Status Report'!I72+'Status Report'!I80+'Status Report'!I88+'Status Report'!I96+'Status Report'!I104+'Status Report'!I112=0,"",'Status Report'!I72+'Status Report'!I80+'Status Report'!I88+'Status Report'!I96+'Status Report'!I104+'Status Report'!I112)</f>
        <v/>
      </c>
      <c r="I10" s="8" t="str">
        <f t="shared" si="0"/>
        <v/>
      </c>
    </row>
    <row r="11" spans="1:9">
      <c r="A11" s="8" t="s">
        <v>51</v>
      </c>
      <c r="B11" s="8">
        <f>IF('Status Report'!L80=0,"",'Status Report'!L80)</f>
        <v>4</v>
      </c>
      <c r="E11" s="11" t="s">
        <v>28</v>
      </c>
      <c r="F11" s="12">
        <f>IF('Status Report'!J40+'Status Report'!J48+'Status Report'!J56+'Status Report'!J64=0,"",'Status Report'!J40+'Status Report'!J48+'Status Report'!J56+'Status Report'!J64)</f>
        <v>6</v>
      </c>
      <c r="G11" s="16" t="str">
        <f>IF('Status Report'!J72+'Status Report'!J80+'Status Report'!J88+'Status Report'!J96+'Status Report'!J104+'Status Report'!J112=0,"",'Status Report'!J72+'Status Report'!J80+'Status Report'!J88+'Status Report'!J96+'Status Report'!J104+'Status Report'!J112)</f>
        <v/>
      </c>
      <c r="I11" s="8">
        <f t="shared" si="0"/>
        <v>6</v>
      </c>
    </row>
    <row r="12" spans="1:9">
      <c r="A12" s="8" t="s">
        <v>52</v>
      </c>
      <c r="B12" s="8">
        <f>IF('Status Report'!L88=0,"",'Status Report'!L88)</f>
        <v>4</v>
      </c>
      <c r="E12" s="11" t="s">
        <v>49</v>
      </c>
      <c r="F12" s="12">
        <f>IF('Status Report'!K40+'Status Report'!K48+'Status Report'!K56+'Status Report'!K64=0,"",'Status Report'!K40+'Status Report'!K48+'Status Report'!K56+'Status Report'!K64)</f>
        <v>6</v>
      </c>
      <c r="G12" s="16">
        <f>IF('Status Report'!K72+'Status Report'!K80+'Status Report'!K88+'Status Report'!K96+'Status Report'!K104+'Status Report'!K112=0,"",'Status Report'!K72+'Status Report'!K80+'Status Report'!K88+'Status Report'!K96+'Status Report'!K104+'Status Report'!K112)</f>
        <v>8</v>
      </c>
      <c r="I12" s="8">
        <f t="shared" si="0"/>
        <v>14</v>
      </c>
    </row>
    <row r="13" spans="1:9">
      <c r="A13" s="8" t="s">
        <v>53</v>
      </c>
      <c r="B13" s="8">
        <f>IF('Status Report'!L96=0,"",'Status Report'!L96)</f>
        <v>6</v>
      </c>
    </row>
    <row r="14" spans="1:9">
      <c r="A14" s="8" t="s">
        <v>70</v>
      </c>
      <c r="B14" s="8">
        <f>IF('Status Report'!L104=0,"",'Status Report'!L104)</f>
        <v>10</v>
      </c>
      <c r="E14" s="6" t="s">
        <v>58</v>
      </c>
      <c r="F14" s="14">
        <f>SUM(F3:F12)</f>
        <v>37</v>
      </c>
      <c r="G14" s="18">
        <f>SUM(G3:G12)</f>
        <v>38</v>
      </c>
      <c r="I14" s="18">
        <f>SUM(I3:I12)</f>
        <v>75</v>
      </c>
    </row>
    <row r="15" spans="1:9">
      <c r="A15" s="8" t="s">
        <v>77</v>
      </c>
      <c r="B15" s="31">
        <f>IF('Status Report'!L112=0,"",'Status Report'!L112)</f>
        <v>10</v>
      </c>
    </row>
  </sheetData>
  <mergeCells count="1">
    <mergeCell ref="F1:I1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5"/>
  <sheetViews>
    <sheetView workbookViewId="0"/>
  </sheetViews>
  <sheetFormatPr defaultRowHeight="15"/>
  <cols>
    <col min="1" max="1" width="7.5703125" style="8" bestFit="1" customWidth="1"/>
    <col min="2" max="2" width="15" style="8" bestFit="1" customWidth="1"/>
    <col min="3" max="4" width="9.140625" style="8"/>
    <col min="5" max="5" width="36.28515625" style="8" bestFit="1" customWidth="1"/>
    <col min="6" max="7" width="7.140625" style="8" bestFit="1" customWidth="1"/>
    <col min="8" max="8" width="2.85546875" style="8" customWidth="1"/>
    <col min="9" max="9" width="7.28515625" style="8" bestFit="1" customWidth="1"/>
    <col min="10" max="16384" width="9.140625" style="8"/>
  </cols>
  <sheetData>
    <row r="1" spans="1:9">
      <c r="A1" s="13" t="s">
        <v>61</v>
      </c>
      <c r="B1" s="7">
        <f>'Status Report'!C7</f>
        <v>40632</v>
      </c>
      <c r="F1" s="137" t="s">
        <v>60</v>
      </c>
      <c r="G1" s="137"/>
      <c r="H1" s="137"/>
      <c r="I1" s="137"/>
    </row>
    <row r="2" spans="1:9">
      <c r="E2" s="10"/>
      <c r="F2" s="8" t="s">
        <v>54</v>
      </c>
      <c r="G2" s="8" t="s">
        <v>64</v>
      </c>
      <c r="I2" s="8" t="s">
        <v>34</v>
      </c>
    </row>
    <row r="3" spans="1:9">
      <c r="A3" s="6" t="s">
        <v>54</v>
      </c>
      <c r="B3" s="8" t="s">
        <v>62</v>
      </c>
      <c r="E3" s="11" t="s">
        <v>20</v>
      </c>
      <c r="F3" s="12">
        <f>IF('Status Report'!B41+'Status Report'!B49+'Status Report'!B57+'Status Report'!B65=0,"",'Status Report'!B41+'Status Report'!B49+'Status Report'!B57+'Status Report'!B65)</f>
        <v>1</v>
      </c>
      <c r="G3" s="16" t="str">
        <f>IF('Status Report'!B73+'Status Report'!B81+'Status Report'!B89+'Status Report'!B97+'Status Report'!B105+'Status Report'!B113=0,"",'Status Report'!B73+'Status Report'!B81+'Status Report'!B89+'Status Report'!B97+'Status Report'!B105+'Status Report'!B113)</f>
        <v/>
      </c>
      <c r="I3" s="16">
        <f t="shared" ref="I3:I12" si="0">IF(SUM(F3:G3)=0,"",SUM(F3:G3))</f>
        <v>1</v>
      </c>
    </row>
    <row r="4" spans="1:9">
      <c r="A4" s="8" t="s">
        <v>50</v>
      </c>
      <c r="B4" s="8">
        <f>IF('Status Report'!L41=0, "",'Status Report'!L41)</f>
        <v>10</v>
      </c>
      <c r="E4" s="11" t="s">
        <v>21</v>
      </c>
      <c r="F4" s="12">
        <f>IF('Status Report'!C41+'Status Report'!C49+'Status Report'!C57+'Status Report'!C65=0,"",'Status Report'!C41+'Status Report'!C49+'Status Report'!C57+'Status Report'!C65)</f>
        <v>3</v>
      </c>
      <c r="G4" s="16" t="str">
        <f>IF('Status Report'!C73+'Status Report'!C81+'Status Report'!C89+'Status Report'!C97+'Status Report'!C105+'Status Report'!C113=0,"",'Status Report'!C73+'Status Report'!C81+'Status Report'!C89+'Status Report'!C97+'Status Report'!C105+'Status Report'!C113)</f>
        <v/>
      </c>
      <c r="I4" s="16">
        <f t="shared" si="0"/>
        <v>3</v>
      </c>
    </row>
    <row r="5" spans="1:9">
      <c r="A5" s="8" t="s">
        <v>51</v>
      </c>
      <c r="B5" s="8">
        <f>IF('Status Report'!L49=0, "",'Status Report'!L49)</f>
        <v>6</v>
      </c>
      <c r="E5" s="11" t="s">
        <v>22</v>
      </c>
      <c r="F5" s="12">
        <f>IF('Status Report'!D41+'Status Report'!D49+'Status Report'!D57+'Status Report'!D65=0,"",'Status Report'!D41+'Status Report'!D49+'Status Report'!D57+'Status Report'!D65)</f>
        <v>3</v>
      </c>
      <c r="G5" s="16" t="str">
        <f>IF('Status Report'!D73+'Status Report'!D81+'Status Report'!D89+'Status Report'!D97+'Status Report'!D105+'Status Report'!D113=0,"",'Status Report'!D73+'Status Report'!D81+'Status Report'!D89+'Status Report'!D97+'Status Report'!D105+'Status Report'!D113)</f>
        <v/>
      </c>
      <c r="I5" s="16">
        <f t="shared" si="0"/>
        <v>3</v>
      </c>
    </row>
    <row r="6" spans="1:9">
      <c r="A6" s="8" t="s">
        <v>52</v>
      </c>
      <c r="B6" s="8">
        <f>IF('Status Report'!L57=0, "",'Status Report'!L57)</f>
        <v>13</v>
      </c>
      <c r="E6" s="11" t="s">
        <v>23</v>
      </c>
      <c r="F6" s="12">
        <f>IF('Status Report'!E41+'Status Report'!E49+'Status Report'!E57+'Status Report'!E65=0,"",'Status Report'!E41+'Status Report'!E49+'Status Report'!E57+'Status Report'!E65)</f>
        <v>1</v>
      </c>
      <c r="G6" s="16" t="str">
        <f>IF('Status Report'!E73+'Status Report'!E81+'Status Report'!E89+'Status Report'!E97+'Status Report'!E105+'Status Report'!E113=0,"",'Status Report'!E73+'Status Report'!E81+'Status Report'!E89+'Status Report'!E97+'Status Report'!E105+'Status Report'!E113)</f>
        <v/>
      </c>
      <c r="I6" s="16">
        <f t="shared" si="0"/>
        <v>1</v>
      </c>
    </row>
    <row r="7" spans="1:9">
      <c r="A7" s="8" t="s">
        <v>53</v>
      </c>
      <c r="B7" s="8">
        <f>IF('Status Report'!L65=0, "",'Status Report'!L65)</f>
        <v>23</v>
      </c>
      <c r="E7" s="11" t="s">
        <v>24</v>
      </c>
      <c r="F7" s="12">
        <f>IF('Status Report'!F41+'Status Report'!F49+'Status Report'!F57+'Status Report'!F65=0,"",'Status Report'!F41+'Status Report'!F49+'Status Report'!F57+'Status Report'!F65)</f>
        <v>3</v>
      </c>
      <c r="G7" s="16" t="str">
        <f>IF('Status Report'!F73+'Status Report'!F81+'Status Report'!F89+'Status Report'!F97+'Status Report'!F105+'Status Report'!F113=0,"",'Status Report'!F73+'Status Report'!F81+'Status Report'!F89+'Status Report'!F97+'Status Report'!F105+'Status Report'!F113)</f>
        <v/>
      </c>
      <c r="I7" s="16">
        <f t="shared" si="0"/>
        <v>3</v>
      </c>
    </row>
    <row r="8" spans="1:9">
      <c r="E8" s="11" t="s">
        <v>25</v>
      </c>
      <c r="F8" s="12">
        <f>IF('Status Report'!G41+'Status Report'!G49+'Status Report'!G57+'Status Report'!G65=0,"",'Status Report'!G41+'Status Report'!G49+'Status Report'!G57+'Status Report'!G65)</f>
        <v>6</v>
      </c>
      <c r="G8" s="16">
        <f>IF('Status Report'!G73+'Status Report'!G81+'Status Report'!G89+'Status Report'!G97+'Status Report'!G105+'Status Report'!G113=0,"",'Status Report'!G73+'Status Report'!G81+'Status Report'!G89+'Status Report'!G97+'Status Report'!G105+'Status Report'!G113)</f>
        <v>6.5</v>
      </c>
      <c r="I8" s="16">
        <f t="shared" si="0"/>
        <v>12.5</v>
      </c>
    </row>
    <row r="9" spans="1:9">
      <c r="A9" s="16" t="s">
        <v>64</v>
      </c>
      <c r="B9" s="8" t="s">
        <v>62</v>
      </c>
      <c r="E9" s="11" t="s">
        <v>26</v>
      </c>
      <c r="F9" s="12">
        <f>IF('Status Report'!H41+'Status Report'!H49+'Status Report'!H57+'Status Report'!H65=0,"",'Status Report'!H41+'Status Report'!H49+'Status Report'!H57+'Status Report'!H65)</f>
        <v>8</v>
      </c>
      <c r="G9" s="16">
        <f>IF('Status Report'!H73+'Status Report'!H81+'Status Report'!H89+'Status Report'!H97+'Status Report'!H105+'Status Report'!H113=0,"",'Status Report'!H73+'Status Report'!H81+'Status Report'!H89+'Status Report'!H97+'Status Report'!H105+'Status Report'!H113)</f>
        <v>8</v>
      </c>
      <c r="I9" s="16">
        <f t="shared" si="0"/>
        <v>16</v>
      </c>
    </row>
    <row r="10" spans="1:9">
      <c r="A10" s="8" t="s">
        <v>50</v>
      </c>
      <c r="B10" s="8">
        <f>IF('Status Report'!L73=0,"",'Status Report'!L73)</f>
        <v>25</v>
      </c>
      <c r="E10" s="11" t="s">
        <v>27</v>
      </c>
      <c r="F10" s="12">
        <f>IF('Status Report'!I41+'Status Report'!I49+'Status Report'!I57+'Status Report'!I65=0,"",'Status Report'!I41+'Status Report'!I49+'Status Report'!I57+'Status Report'!I65)</f>
        <v>4</v>
      </c>
      <c r="G10" s="16">
        <f>IF('Status Report'!I73+'Status Report'!I81+'Status Report'!I89+'Status Report'!I97+'Status Report'!I105+'Status Report'!I113=0,"",'Status Report'!I73+'Status Report'!I81+'Status Report'!I89+'Status Report'!I97+'Status Report'!I105+'Status Report'!I113)</f>
        <v>9</v>
      </c>
      <c r="I10" s="16">
        <f t="shared" si="0"/>
        <v>13</v>
      </c>
    </row>
    <row r="11" spans="1:9">
      <c r="A11" s="8" t="s">
        <v>51</v>
      </c>
      <c r="B11" s="8">
        <f>IF('Status Report'!L81=0,"",'Status Report'!L81)</f>
        <v>10</v>
      </c>
      <c r="E11" s="11" t="s">
        <v>28</v>
      </c>
      <c r="F11" s="12">
        <f>IF('Status Report'!J41+'Status Report'!J49+'Status Report'!J57+'Status Report'!J65=0,"",'Status Report'!J41+'Status Report'!J49+'Status Report'!J57+'Status Report'!J65)</f>
        <v>14</v>
      </c>
      <c r="G11" s="16">
        <f>IF('Status Report'!J73+'Status Report'!J81+'Status Report'!J89+'Status Report'!J97+'Status Report'!J105+'Status Report'!J113=0,"",'Status Report'!J73+'Status Report'!J81+'Status Report'!J89+'Status Report'!J97+'Status Report'!J105+'Status Report'!J113)</f>
        <v>24</v>
      </c>
      <c r="I11" s="16">
        <f t="shared" si="0"/>
        <v>38</v>
      </c>
    </row>
    <row r="12" spans="1:9">
      <c r="A12" s="8" t="s">
        <v>52</v>
      </c>
      <c r="B12" s="8">
        <f>IF('Status Report'!L89=0,"",'Status Report'!L89)</f>
        <v>5</v>
      </c>
      <c r="E12" s="11" t="s">
        <v>49</v>
      </c>
      <c r="F12" s="12">
        <f>IF('Status Report'!K41+'Status Report'!K49+'Status Report'!K57+'Status Report'!K65=0,"",'Status Report'!K41+'Status Report'!K49+'Status Report'!K57+'Status Report'!K65)</f>
        <v>9</v>
      </c>
      <c r="G12" s="16">
        <f>IF('Status Report'!K73+'Status Report'!K81+'Status Report'!K89+'Status Report'!K97+'Status Report'!K105+'Status Report'!K113=0,"",'Status Report'!K73+'Status Report'!K81+'Status Report'!K89+'Status Report'!K97+'Status Report'!K105+'Status Report'!K113)</f>
        <v>13</v>
      </c>
      <c r="I12" s="16">
        <f t="shared" si="0"/>
        <v>22</v>
      </c>
    </row>
    <row r="13" spans="1:9">
      <c r="A13" s="8" t="s">
        <v>53</v>
      </c>
      <c r="B13" s="8">
        <f>IF('Status Report'!L97=0,"",'Status Report'!L97)</f>
        <v>6.5</v>
      </c>
    </row>
    <row r="14" spans="1:9">
      <c r="A14" s="8" t="s">
        <v>70</v>
      </c>
      <c r="B14" s="8">
        <f>IF('Status Report'!L105=0,"",'Status Report'!L105)</f>
        <v>14</v>
      </c>
      <c r="E14" s="6" t="s">
        <v>58</v>
      </c>
      <c r="F14" s="14">
        <f>SUM(F3:F12)</f>
        <v>52</v>
      </c>
      <c r="G14" s="18">
        <f>SUM(G3:G12)</f>
        <v>60.5</v>
      </c>
      <c r="I14" s="18">
        <f>SUM(I3:I12)</f>
        <v>112.5</v>
      </c>
    </row>
    <row r="15" spans="1:9">
      <c r="A15" s="8" t="s">
        <v>77</v>
      </c>
      <c r="B15" s="31" t="str">
        <f>IF('Status Report'!L113=0,"",'Status Report'!L113)</f>
        <v/>
      </c>
    </row>
  </sheetData>
  <mergeCells count="1">
    <mergeCell ref="F1:I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Status Report</vt:lpstr>
      <vt:lpstr>David</vt:lpstr>
      <vt:lpstr>Edward</vt:lpstr>
      <vt:lpstr>Shaquana</vt:lpstr>
      <vt:lpstr>Jens</vt:lpstr>
      <vt:lpstr>Adam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masonjd</dc:creator>
  <cp:lastModifiedBy>COLEMED</cp:lastModifiedBy>
  <cp:lastPrinted>2011-04-13T18:56:49Z</cp:lastPrinted>
  <dcterms:created xsi:type="dcterms:W3CDTF">2011-02-11T15:54:44Z</dcterms:created>
  <dcterms:modified xsi:type="dcterms:W3CDTF">2011-04-27T16:04:31Z</dcterms:modified>
</cp:coreProperties>
</file>